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kty\ZŠ Havířov Fr Hrubína\VZ\Stavební práce\ZD\"/>
    </mc:Choice>
  </mc:AlternateContent>
  <xr:revisionPtr revIDLastSave="0" documentId="13_ncr:1_{E032CD1E-6E9E-4F3B-9161-B4B250BC480B}" xr6:coauthVersionLast="36" xr6:coauthVersionMax="36" xr10:uidLastSave="{00000000-0000-0000-0000-000000000000}"/>
  <bookViews>
    <workbookView xWindow="0" yWindow="0" windowWidth="23040" windowHeight="906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01 5541 Pol" sheetId="12" r:id="rId4"/>
  </sheets>
  <externalReferences>
    <externalReference r:id="rId5"/>
  </externalReferences>
  <definedNames>
    <definedName name="CelkemDPHVypocet" localSheetId="1">Stavba!$H$42</definedName>
    <definedName name="CenaCelkem">Stavba!$G$28</definedName>
    <definedName name="CenaCelkemBezDPH">Stavba!$G$27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Stavba!$J$28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'0001 5541 Pol'!$1:$7</definedName>
    <definedName name="oadresa">Stavba!$D$6</definedName>
    <definedName name="Objednatel" localSheetId="1">Stavba!$D$5</definedName>
    <definedName name="Objekt" localSheetId="1">Stavba!$B$37</definedName>
    <definedName name="_xlnm.Print_Area" localSheetId="3">'0001 5541 Pol'!$A$1:$X$129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Stavba!$B$1:$J$35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Stavba!$G$33</definedName>
    <definedName name="Zaokrouhleni">Stavba!#REF!</definedName>
    <definedName name="ZaZhotovitele">Stavba!$D$33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O8" i="12" s="1"/>
  <c r="Q15" i="12"/>
  <c r="V15" i="12"/>
  <c r="G18" i="12"/>
  <c r="M18" i="12" s="1"/>
  <c r="I18" i="12"/>
  <c r="K18" i="12"/>
  <c r="O18" i="12"/>
  <c r="Q18" i="12"/>
  <c r="V18" i="12"/>
  <c r="G20" i="12"/>
  <c r="M20" i="12" s="1"/>
  <c r="I20" i="12"/>
  <c r="K20" i="12"/>
  <c r="O20" i="12"/>
  <c r="Q20" i="12"/>
  <c r="V20" i="12"/>
  <c r="G25" i="12"/>
  <c r="M25" i="12" s="1"/>
  <c r="I25" i="12"/>
  <c r="K25" i="12"/>
  <c r="O25" i="12"/>
  <c r="Q25" i="12"/>
  <c r="V25" i="12"/>
  <c r="O26" i="12"/>
  <c r="G27" i="12"/>
  <c r="M27" i="12" s="1"/>
  <c r="M26" i="12" s="1"/>
  <c r="I27" i="12"/>
  <c r="I26" i="12" s="1"/>
  <c r="K27" i="12"/>
  <c r="K26" i="12" s="1"/>
  <c r="O27" i="12"/>
  <c r="Q27" i="12"/>
  <c r="Q26" i="12" s="1"/>
  <c r="V27" i="12"/>
  <c r="V26" i="12" s="1"/>
  <c r="K28" i="12"/>
  <c r="V28" i="12"/>
  <c r="G29" i="12"/>
  <c r="I29" i="12"/>
  <c r="I28" i="12" s="1"/>
  <c r="K29" i="12"/>
  <c r="M29" i="12"/>
  <c r="O29" i="12"/>
  <c r="Q29" i="12"/>
  <c r="Q28" i="12" s="1"/>
  <c r="V29" i="12"/>
  <c r="G32" i="12"/>
  <c r="M32" i="12" s="1"/>
  <c r="I32" i="12"/>
  <c r="K32" i="12"/>
  <c r="O32" i="12"/>
  <c r="Q32" i="12"/>
  <c r="V32" i="12"/>
  <c r="G34" i="12"/>
  <c r="I34" i="12"/>
  <c r="K34" i="12"/>
  <c r="K33" i="12" s="1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41" i="12"/>
  <c r="M41" i="12" s="1"/>
  <c r="M40" i="12" s="1"/>
  <c r="I41" i="12"/>
  <c r="I40" i="12" s="1"/>
  <c r="K41" i="12"/>
  <c r="K40" i="12" s="1"/>
  <c r="O41" i="12"/>
  <c r="O40" i="12" s="1"/>
  <c r="Q41" i="12"/>
  <c r="Q40" i="12" s="1"/>
  <c r="V41" i="12"/>
  <c r="V40" i="12" s="1"/>
  <c r="O42" i="12"/>
  <c r="Q42" i="12"/>
  <c r="G43" i="12"/>
  <c r="M43" i="12" s="1"/>
  <c r="M42" i="12" s="1"/>
  <c r="I43" i="12"/>
  <c r="I42" i="12" s="1"/>
  <c r="K43" i="12"/>
  <c r="K42" i="12" s="1"/>
  <c r="O43" i="12"/>
  <c r="Q43" i="12"/>
  <c r="V43" i="12"/>
  <c r="V42" i="12" s="1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I48" i="12"/>
  <c r="K48" i="12"/>
  <c r="M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I51" i="12"/>
  <c r="K51" i="12"/>
  <c r="M51" i="12"/>
  <c r="O51" i="12"/>
  <c r="Q51" i="12"/>
  <c r="V51" i="12"/>
  <c r="G53" i="12"/>
  <c r="M53" i="12" s="1"/>
  <c r="I53" i="12"/>
  <c r="K53" i="12"/>
  <c r="O53" i="12"/>
  <c r="Q53" i="12"/>
  <c r="Q52" i="12" s="1"/>
  <c r="V53" i="12"/>
  <c r="V52" i="12" s="1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I60" i="12"/>
  <c r="K60" i="12"/>
  <c r="M60" i="12"/>
  <c r="O60" i="12"/>
  <c r="Q60" i="12"/>
  <c r="V60" i="12"/>
  <c r="G64" i="12"/>
  <c r="M64" i="12" s="1"/>
  <c r="I64" i="12"/>
  <c r="K64" i="12"/>
  <c r="O64" i="12"/>
  <c r="Q64" i="12"/>
  <c r="V64" i="12"/>
  <c r="G66" i="12"/>
  <c r="M66" i="12" s="1"/>
  <c r="I66" i="12"/>
  <c r="K66" i="12"/>
  <c r="O66" i="12"/>
  <c r="Q66" i="12"/>
  <c r="V66" i="12"/>
  <c r="G68" i="12"/>
  <c r="M68" i="12" s="1"/>
  <c r="I68" i="12"/>
  <c r="K68" i="12"/>
  <c r="O68" i="12"/>
  <c r="Q68" i="12"/>
  <c r="V68" i="12"/>
  <c r="G70" i="12"/>
  <c r="M70" i="12" s="1"/>
  <c r="I70" i="12"/>
  <c r="K70" i="12"/>
  <c r="O70" i="12"/>
  <c r="Q70" i="12"/>
  <c r="V70" i="12"/>
  <c r="G73" i="12"/>
  <c r="I73" i="12"/>
  <c r="K73" i="12"/>
  <c r="M73" i="12"/>
  <c r="O73" i="12"/>
  <c r="Q73" i="12"/>
  <c r="V73" i="12"/>
  <c r="G75" i="12"/>
  <c r="M75" i="12" s="1"/>
  <c r="I75" i="12"/>
  <c r="K75" i="12"/>
  <c r="O75" i="12"/>
  <c r="Q75" i="12"/>
  <c r="Q74" i="12" s="1"/>
  <c r="V75" i="12"/>
  <c r="G77" i="12"/>
  <c r="M77" i="12" s="1"/>
  <c r="I77" i="12"/>
  <c r="K77" i="12"/>
  <c r="O77" i="12"/>
  <c r="Q77" i="12"/>
  <c r="V77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2" i="12"/>
  <c r="I82" i="12"/>
  <c r="K82" i="12"/>
  <c r="M82" i="12"/>
  <c r="O82" i="12"/>
  <c r="Q82" i="12"/>
  <c r="V82" i="12"/>
  <c r="G84" i="12"/>
  <c r="M84" i="12" s="1"/>
  <c r="I84" i="12"/>
  <c r="K84" i="12"/>
  <c r="O84" i="12"/>
  <c r="Q84" i="12"/>
  <c r="V84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2" i="12"/>
  <c r="I92" i="12"/>
  <c r="K92" i="12"/>
  <c r="M92" i="12"/>
  <c r="O92" i="12"/>
  <c r="Q92" i="12"/>
  <c r="V92" i="12"/>
  <c r="G93" i="12"/>
  <c r="I93" i="12"/>
  <c r="K93" i="12"/>
  <c r="M93" i="12"/>
  <c r="O93" i="12"/>
  <c r="Q93" i="12"/>
  <c r="V93" i="12"/>
  <c r="G95" i="12"/>
  <c r="M95" i="12" s="1"/>
  <c r="I95" i="12"/>
  <c r="K95" i="12"/>
  <c r="K94" i="12" s="1"/>
  <c r="O95" i="12"/>
  <c r="Q95" i="12"/>
  <c r="V95" i="12"/>
  <c r="V94" i="12" s="1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O100" i="12"/>
  <c r="G101" i="12"/>
  <c r="M101" i="12" s="1"/>
  <c r="I101" i="12"/>
  <c r="K101" i="12"/>
  <c r="O101" i="12"/>
  <c r="Q101" i="12"/>
  <c r="Q100" i="12" s="1"/>
  <c r="V101" i="12"/>
  <c r="G103" i="12"/>
  <c r="M103" i="12" s="1"/>
  <c r="I103" i="12"/>
  <c r="K103" i="12"/>
  <c r="O103" i="12"/>
  <c r="Q103" i="12"/>
  <c r="V103" i="12"/>
  <c r="G105" i="12"/>
  <c r="I105" i="12"/>
  <c r="K105" i="12"/>
  <c r="O105" i="12"/>
  <c r="O104" i="12" s="1"/>
  <c r="Q105" i="12"/>
  <c r="Q104" i="12" s="1"/>
  <c r="V105" i="12"/>
  <c r="G106" i="12"/>
  <c r="M106" i="12" s="1"/>
  <c r="I106" i="12"/>
  <c r="K106" i="12"/>
  <c r="O106" i="12"/>
  <c r="Q106" i="12"/>
  <c r="V106" i="12"/>
  <c r="V104" i="12" s="1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10" i="12"/>
  <c r="M110" i="12" s="1"/>
  <c r="I110" i="12"/>
  <c r="K110" i="12"/>
  <c r="O110" i="12"/>
  <c r="Q110" i="12"/>
  <c r="V110" i="12"/>
  <c r="G111" i="12"/>
  <c r="I111" i="12"/>
  <c r="K111" i="12"/>
  <c r="M111" i="12"/>
  <c r="O111" i="12"/>
  <c r="Q111" i="12"/>
  <c r="V111" i="12"/>
  <c r="G112" i="12"/>
  <c r="I112" i="12"/>
  <c r="K112" i="12"/>
  <c r="M112" i="12"/>
  <c r="O112" i="12"/>
  <c r="Q112" i="12"/>
  <c r="V112" i="12"/>
  <c r="G114" i="12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I117" i="12"/>
  <c r="K117" i="12"/>
  <c r="M117" i="12"/>
  <c r="O117" i="12"/>
  <c r="Q117" i="12"/>
  <c r="V117" i="12"/>
  <c r="G119" i="12"/>
  <c r="M119" i="12" s="1"/>
  <c r="I119" i="12"/>
  <c r="K119" i="12"/>
  <c r="K118" i="12" s="1"/>
  <c r="O119" i="12"/>
  <c r="Q119" i="12"/>
  <c r="V119" i="12"/>
  <c r="G120" i="12"/>
  <c r="I120" i="12"/>
  <c r="K120" i="12"/>
  <c r="M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I124" i="12"/>
  <c r="K124" i="12"/>
  <c r="M124" i="12"/>
  <c r="O124" i="12"/>
  <c r="Q124" i="12"/>
  <c r="V124" i="12"/>
  <c r="G125" i="12"/>
  <c r="I125" i="12"/>
  <c r="K125" i="12"/>
  <c r="M125" i="12"/>
  <c r="O125" i="12"/>
  <c r="Q125" i="12"/>
  <c r="V125" i="12"/>
  <c r="G126" i="12"/>
  <c r="M126" i="12" s="1"/>
  <c r="I126" i="12"/>
  <c r="K126" i="12"/>
  <c r="O126" i="12"/>
  <c r="Q126" i="12"/>
  <c r="V126" i="12"/>
  <c r="AE128" i="12"/>
  <c r="F41" i="1" s="1"/>
  <c r="I20" i="1"/>
  <c r="H39" i="1"/>
  <c r="I118" i="12" l="1"/>
  <c r="G100" i="12"/>
  <c r="I61" i="1" s="1"/>
  <c r="Q94" i="12"/>
  <c r="K83" i="12"/>
  <c r="K74" i="12"/>
  <c r="M57" i="12"/>
  <c r="O52" i="12"/>
  <c r="K44" i="12"/>
  <c r="Q33" i="12"/>
  <c r="G33" i="12"/>
  <c r="I52" i="1" s="1"/>
  <c r="G26" i="12"/>
  <c r="I50" i="1" s="1"/>
  <c r="F38" i="1"/>
  <c r="F42" i="1" s="1"/>
  <c r="G23" i="1" s="1"/>
  <c r="A23" i="1" s="1"/>
  <c r="A24" i="1" s="1"/>
  <c r="G24" i="1" s="1"/>
  <c r="K57" i="12"/>
  <c r="I109" i="12"/>
  <c r="O83" i="12"/>
  <c r="I57" i="12"/>
  <c r="O109" i="12"/>
  <c r="I104" i="12"/>
  <c r="V100" i="12"/>
  <c r="O94" i="12"/>
  <c r="I83" i="12"/>
  <c r="I74" i="12"/>
  <c r="K52" i="12"/>
  <c r="V8" i="12"/>
  <c r="G104" i="12"/>
  <c r="I62" i="1" s="1"/>
  <c r="I18" i="1" s="1"/>
  <c r="I52" i="12"/>
  <c r="G42" i="12"/>
  <c r="I54" i="1" s="1"/>
  <c r="Q8" i="12"/>
  <c r="F40" i="1"/>
  <c r="I44" i="12"/>
  <c r="O118" i="12"/>
  <c r="V109" i="12"/>
  <c r="I94" i="12"/>
  <c r="O74" i="12"/>
  <c r="V57" i="12"/>
  <c r="V33" i="12"/>
  <c r="O28" i="12"/>
  <c r="Q83" i="12"/>
  <c r="G118" i="12"/>
  <c r="I64" i="1" s="1"/>
  <c r="I19" i="1" s="1"/>
  <c r="K104" i="12"/>
  <c r="AF128" i="12"/>
  <c r="V118" i="12"/>
  <c r="G109" i="12"/>
  <c r="I63" i="1" s="1"/>
  <c r="Q109" i="12"/>
  <c r="K100" i="12"/>
  <c r="M94" i="12"/>
  <c r="Q57" i="12"/>
  <c r="Q44" i="12"/>
  <c r="I33" i="12"/>
  <c r="K8" i="12"/>
  <c r="K109" i="12"/>
  <c r="Q118" i="12"/>
  <c r="I100" i="12"/>
  <c r="V83" i="12"/>
  <c r="V74" i="12"/>
  <c r="O57" i="12"/>
  <c r="V44" i="12"/>
  <c r="O44" i="12"/>
  <c r="O33" i="12"/>
  <c r="I8" i="12"/>
  <c r="M100" i="12"/>
  <c r="M83" i="12"/>
  <c r="M74" i="12"/>
  <c r="M28" i="12"/>
  <c r="M8" i="12"/>
  <c r="M118" i="12"/>
  <c r="M44" i="12"/>
  <c r="M52" i="12"/>
  <c r="M114" i="12"/>
  <c r="M109" i="12" s="1"/>
  <c r="M105" i="12"/>
  <c r="M104" i="12" s="1"/>
  <c r="G74" i="12"/>
  <c r="I58" i="1" s="1"/>
  <c r="G8" i="12"/>
  <c r="G94" i="12"/>
  <c r="I60" i="1" s="1"/>
  <c r="G83" i="12"/>
  <c r="I59" i="1" s="1"/>
  <c r="G57" i="12"/>
  <c r="I57" i="1" s="1"/>
  <c r="G52" i="12"/>
  <c r="I56" i="1" s="1"/>
  <c r="G44" i="12"/>
  <c r="I55" i="1" s="1"/>
  <c r="I17" i="1" s="1"/>
  <c r="G40" i="12"/>
  <c r="I53" i="1" s="1"/>
  <c r="M34" i="12"/>
  <c r="M33" i="12" s="1"/>
  <c r="G28" i="12"/>
  <c r="I51" i="1" s="1"/>
  <c r="J27" i="1"/>
  <c r="J26" i="1"/>
  <c r="G37" i="1"/>
  <c r="F37" i="1"/>
  <c r="J23" i="1"/>
  <c r="J24" i="1"/>
  <c r="J25" i="1"/>
  <c r="E24" i="1"/>
  <c r="E26" i="1"/>
  <c r="I49" i="1" l="1"/>
  <c r="G128" i="12"/>
  <c r="G41" i="1"/>
  <c r="H41" i="1" s="1"/>
  <c r="I41" i="1" s="1"/>
  <c r="G40" i="1"/>
  <c r="H40" i="1" s="1"/>
  <c r="I40" i="1" s="1"/>
  <c r="G38" i="1"/>
  <c r="G42" i="1" l="1"/>
  <c r="H38" i="1"/>
  <c r="I16" i="1"/>
  <c r="I21" i="1" s="1"/>
  <c r="I65" i="1"/>
  <c r="J64" i="1" l="1"/>
  <c r="J58" i="1"/>
  <c r="J57" i="1"/>
  <c r="J53" i="1"/>
  <c r="J54" i="1"/>
  <c r="J50" i="1"/>
  <c r="J49" i="1"/>
  <c r="J55" i="1"/>
  <c r="J51" i="1"/>
  <c r="J63" i="1"/>
  <c r="J61" i="1"/>
  <c r="J60" i="1"/>
  <c r="J56" i="1"/>
  <c r="J62" i="1"/>
  <c r="J52" i="1"/>
  <c r="J59" i="1"/>
  <c r="H42" i="1"/>
  <c r="I38" i="1"/>
  <c r="I42" i="1" s="1"/>
  <c r="G25" i="1"/>
  <c r="G27" i="1"/>
  <c r="G26" i="1" l="1"/>
  <c r="G28" i="1" s="1"/>
  <c r="J65" i="1"/>
  <c r="A25" i="1"/>
  <c r="A26" i="1" s="1"/>
  <c r="A28" i="1" s="1"/>
  <c r="J40" i="1"/>
  <c r="J41" i="1"/>
  <c r="J38" i="1"/>
  <c r="J4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Spiller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<sst xmlns="http://schemas.openxmlformats.org/spreadsheetml/2006/main" count="800" uniqueCount="318">
  <si>
    <t>%</t>
  </si>
  <si>
    <t>Cena celkem</t>
  </si>
  <si>
    <t>Za zhotovitele</t>
  </si>
  <si>
    <t>Za objednatele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</si>
  <si>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</si>
  <si>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</si>
  <si>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</si>
  <si>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</si>
  <si>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</si>
  <si>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</si>
  <si>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</si>
  <si>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</si>
  <si>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</si>
  <si>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</si>
  <si>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</si>
  <si>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</si>
  <si>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</si>
  <si>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</si>
  <si>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</si>
  <si>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</si>
  <si>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</si>
  <si>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</si>
  <si>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</si>
  <si>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</si>
  <si>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</si>
  <si>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</si>
  <si>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</si>
  <si>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</si>
  <si>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</si>
  <si>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</si>
  <si>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</si>
  <si>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</si>
  <si>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</si>
  <si>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</si>
  <si>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</si>
  <si>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</si>
  <si>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</si>
  <si>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</si>
  <si>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</si>
  <si>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</si>
  <si>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</si>
  <si>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</si>
  <si>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5541</t>
  </si>
  <si>
    <t>ZŠ - Havířov - MMU - Učebna</t>
  </si>
  <si>
    <t>0001</t>
  </si>
  <si>
    <t>Učebny informatiky a bezbar.přístup</t>
  </si>
  <si>
    <t>Objekt:</t>
  </si>
  <si>
    <t>Rozpočet:</t>
  </si>
  <si>
    <t>5021600</t>
  </si>
  <si>
    <t>Základní školy - Učebny informatiky</t>
  </si>
  <si>
    <t>Stavba</t>
  </si>
  <si>
    <t>Stavební objekt</t>
  </si>
  <si>
    <t>Celkem za stavbu</t>
  </si>
  <si>
    <t>CZK</t>
  </si>
  <si>
    <t>Rekapitulace dílů</t>
  </si>
  <si>
    <t>Typ dílu</t>
  </si>
  <si>
    <t>61</t>
  </si>
  <si>
    <t>Upravy povrchů vnitřní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</si>
  <si>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</si>
  <si>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</si>
  <si>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</si>
  <si>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</si>
  <si>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</si>
  <si>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</si>
  <si>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</si>
  <si>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</si>
  <si>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720</t>
  </si>
  <si>
    <t>Zdravotechnická instalace</t>
  </si>
  <si>
    <t>725</t>
  </si>
  <si>
    <t>Zařizovací předměty</t>
  </si>
  <si>
    <t>767</t>
  </si>
  <si>
    <t>Konstrukce zámečnické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</si>
  <si>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</si>
  <si>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</si>
  <si>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</si>
  <si>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</si>
  <si>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</si>
  <si>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</si>
  <si>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</si>
  <si>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</si>
  <si>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786</t>
  </si>
  <si>
    <t>Čalounické úpravy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</si>
  <si>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</si>
  <si>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</si>
  <si>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</si>
  <si>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</si>
  <si>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</si>
  <si>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</si>
  <si>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</si>
  <si>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</si>
  <si>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</si>
  <si>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</si>
  <si>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</si>
  <si>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</si>
  <si>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</si>
  <si>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</si>
  <si>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</si>
  <si>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</si>
  <si>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</si>
  <si>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</si>
  <si>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</si>
  <si>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</si>
  <si>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</si>
  <si>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</si>
  <si>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</si>
  <si>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</si>
  <si>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</si>
  <si>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</si>
  <si>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</si>
  <si>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</si>
  <si>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</si>
  <si>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</si>
  <si>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</si>
  <si>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</si>
  <si>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</si>
  <si>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</si>
  <si>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</si>
  <si>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611403399RT2</t>
  </si>
  <si>
    <t>Hrubá výplň rýh maltou ve stropech, s použitím suché maltové směsi</t>
  </si>
  <si>
    <t>m2</t>
  </si>
  <si>
    <t>RTS 20/ II</t>
  </si>
  <si>
    <t>Práce</t>
  </si>
  <si>
    <t>POL1_1</t>
  </si>
  <si>
    <t>9,90*3*0,10</t>
  </si>
  <si>
    <t>VV</t>
  </si>
  <si>
    <t>7,40*2*0,10</t>
  </si>
  <si>
    <t>611421231RT2</t>
  </si>
  <si>
    <t>Oprava váp.omítek stropů do 10% plochy - štukových, s použitím suché maltové směsi</t>
  </si>
  <si>
    <t>7,40*9,90</t>
  </si>
  <si>
    <t>611425531RT2</t>
  </si>
  <si>
    <t>Omítka rýh stropů MV do 15 cm omítkou štukovou, s použitím suché maltové směsi - předpoklad</t>
  </si>
  <si>
    <t>611481211RT8</t>
  </si>
  <si>
    <t>Montáž výzt.sítě (perlinky) do stěrky-stropy+stěny, včetně výztužné sítě a stěrkového tmelu Cemix</t>
  </si>
  <si>
    <t>73,26*0,333</t>
  </si>
  <si>
    <t>91,13*0,333</t>
  </si>
  <si>
    <t>612403399RT2</t>
  </si>
  <si>
    <t>Hrubá výplň rýh ve stěnách maltou, s použitím suché maltové směsi</t>
  </si>
  <si>
    <t>3,20*4*0,10</t>
  </si>
  <si>
    <t>612421331RT2</t>
  </si>
  <si>
    <t>Oprava vápen.omítek stěn do 30 % pl. - štukových, s použitím suché maltové směsi</t>
  </si>
  <si>
    <t>7,40*3,20*2</t>
  </si>
  <si>
    <t>9,90*3,20*2</t>
  </si>
  <si>
    <t>-2,10*2,90</t>
  </si>
  <si>
    <t>-3,75*1,80*2</t>
  </si>
  <si>
    <t>612423531RT2</t>
  </si>
  <si>
    <t>Omítka rýh stěn vápenná šířky do 15 cm, štuková, s použitím suché maltové směsi - předpoklad</t>
  </si>
  <si>
    <t>941955002R00</t>
  </si>
  <si>
    <t>Lešení lehké pomocné, výška podlahy do 1,9 m</t>
  </si>
  <si>
    <t>388381719</t>
  </si>
  <si>
    <t>Úprava kanaly  vnitr pruměru do  10x10, D+M - nainstalování, úprava podlahy</t>
  </si>
  <si>
    <t>m</t>
  </si>
  <si>
    <t>Vlastní</t>
  </si>
  <si>
    <t>Indiv</t>
  </si>
  <si>
    <t>POL1_0</t>
  </si>
  <si>
    <t>7,4*5</t>
  </si>
  <si>
    <t>9,90*1</t>
  </si>
  <si>
    <t>952901111R00</t>
  </si>
  <si>
    <t>Vyčištění budov o výšce podlaží do 4 m</t>
  </si>
  <si>
    <t>725210821R00</t>
  </si>
  <si>
    <t>umyvadel bez výtokových armatur</t>
  </si>
  <si>
    <t>ks</t>
  </si>
  <si>
    <t>POL1_7</t>
  </si>
  <si>
    <t>725820801R00</t>
  </si>
  <si>
    <t>nástěnných do G 3/4"</t>
  </si>
  <si>
    <t>776511820RT3</t>
  </si>
  <si>
    <t>Odstranění PVC</t>
  </si>
  <si>
    <t>974042558</t>
  </si>
  <si>
    <t>Vysekání a drážkování rýh betonová podlaha, pro rozvody kabelů v lištách</t>
  </si>
  <si>
    <t>978059511R00</t>
  </si>
  <si>
    <t>Odsekání vnitřních obkladů stěn</t>
  </si>
  <si>
    <t>1,5*1,5</t>
  </si>
  <si>
    <t>999281108R00</t>
  </si>
  <si>
    <t xml:space="preserve">výšky do 12 m,  </t>
  </si>
  <si>
    <t>t</t>
  </si>
  <si>
    <t>720001999</t>
  </si>
  <si>
    <t>Úprava rozvodů vody a odpadů - propláchnutí,, desinfekce,kontrola</t>
  </si>
  <si>
    <t>725219201R00</t>
  </si>
  <si>
    <t>na konzoly</t>
  </si>
  <si>
    <t>725829202R00</t>
  </si>
  <si>
    <t>Montáž baterie umyv.a dřezové</t>
  </si>
  <si>
    <t>kus</t>
  </si>
  <si>
    <t>725860212RT1</t>
  </si>
  <si>
    <t>Sifon umyvadlový HL134.0 pod omítku, výjimatelná vložka, připoj D 40, 50 mm</t>
  </si>
  <si>
    <t>64212131</t>
  </si>
  <si>
    <t>umyvadlo s plochou vlevo, vpravo; š = 1 100 mm; hl. 440 mm; diturvit; s otvorem pro baterii; uprostřed; bílá; včetně montážní sady</t>
  </si>
  <si>
    <t>SPCM</t>
  </si>
  <si>
    <t>RTS 18/ I</t>
  </si>
  <si>
    <t>Specifikace</t>
  </si>
  <si>
    <t>POL3_7</t>
  </si>
  <si>
    <t>8003477</t>
  </si>
  <si>
    <t>Umyvadlová baterie bet výpusti</t>
  </si>
  <si>
    <t>8003478</t>
  </si>
  <si>
    <t>Výpusť umyvadlová s nerez. mřížkou</t>
  </si>
  <si>
    <t>998725202R00</t>
  </si>
  <si>
    <t>v objektech výšky do 12 m</t>
  </si>
  <si>
    <t>Přesun hmot</t>
  </si>
  <si>
    <t>POL7_</t>
  </si>
  <si>
    <t>767662120R00</t>
  </si>
  <si>
    <t>pevných - svařováním</t>
  </si>
  <si>
    <t>4,05*2,30*3</t>
  </si>
  <si>
    <t>7679999</t>
  </si>
  <si>
    <t>Výroba a montáž venkovích okenních mříží, povrchová úprava pozink</t>
  </si>
  <si>
    <t>998767202R00</t>
  </si>
  <si>
    <t>771990111U00</t>
  </si>
  <si>
    <t>Vyrovnání samoniv stěrkou tl4-10 15MPa</t>
  </si>
  <si>
    <t>776101121R00</t>
  </si>
  <si>
    <t>Provedení penetrace podkladu</t>
  </si>
  <si>
    <t>776431010R00</t>
  </si>
  <si>
    <t>Montáž podlahových soklíků z koberc. pásů na lištu</t>
  </si>
  <si>
    <t>9,90*2</t>
  </si>
  <si>
    <t>7,40*2</t>
  </si>
  <si>
    <t>-0,90</t>
  </si>
  <si>
    <t>776572100RT1</t>
  </si>
  <si>
    <t>Lepení povlakových podlah z pásů textilních, pouze položení - koberec ve specifikaci</t>
  </si>
  <si>
    <t>9,90*7,40</t>
  </si>
  <si>
    <t>776590100U00</t>
  </si>
  <si>
    <t>Vysátí podkladu nášlap ploch podlah</t>
  </si>
  <si>
    <t>73,26*2</t>
  </si>
  <si>
    <t>28341110.A</t>
  </si>
  <si>
    <t>Lišta - soklík kobercový</t>
  </si>
  <si>
    <t>RTS 16/ I</t>
  </si>
  <si>
    <t>33,70*1,10</t>
  </si>
  <si>
    <t>69741069</t>
  </si>
  <si>
    <t>Koberec - dle výběru</t>
  </si>
  <si>
    <t>73,26*1,10</t>
  </si>
  <si>
    <t>33,70*0,10*1,20</t>
  </si>
  <si>
    <t>998776202R00</t>
  </si>
  <si>
    <t>781101142R00</t>
  </si>
  <si>
    <t>Hydroizolační stěrka dvouvrstvá</t>
  </si>
  <si>
    <t>781101210R00</t>
  </si>
  <si>
    <t>Penetrace podkladu pod obklady</t>
  </si>
  <si>
    <t>781475120R00</t>
  </si>
  <si>
    <t>Obklad vnitřní stěn keramický, do tmele</t>
  </si>
  <si>
    <t>781479705R00</t>
  </si>
  <si>
    <t>Přípl.za spárovací hmotu - plošně</t>
  </si>
  <si>
    <t>597813658bb</t>
  </si>
  <si>
    <t>Obklad keramický dle výběru</t>
  </si>
  <si>
    <t>2,25*1,10</t>
  </si>
  <si>
    <t>998781202R00</t>
  </si>
  <si>
    <t>783322220R00</t>
  </si>
  <si>
    <t>Nátěr syntetický ocel. radiát. článků 2x +1x email</t>
  </si>
  <si>
    <t>1,5*0,80*4*4</t>
  </si>
  <si>
    <t>783322720R00</t>
  </si>
  <si>
    <t>Nátěr syntetický ocel. radiátor. článků základní</t>
  </si>
  <si>
    <t>783424340R00</t>
  </si>
  <si>
    <t>Nátěr syntet. potrubí do DN 50 mm  Z+2x +1x email</t>
  </si>
  <si>
    <t>3,20*4*2</t>
  </si>
  <si>
    <t>783424740R00</t>
  </si>
  <si>
    <t>Nátěr syntetický potrubí do DN 50 mm základní</t>
  </si>
  <si>
    <t>783425350R00</t>
  </si>
  <si>
    <t>Nátěr syntet. potrubí do DN 100 mm Z +2x +1x email</t>
  </si>
  <si>
    <t>783425750R00</t>
  </si>
  <si>
    <t>Nátěr syntetický potrubí do DN 100 mm základní</t>
  </si>
  <si>
    <t>783903812R00</t>
  </si>
  <si>
    <t>Odmaštění saponáty</t>
  </si>
  <si>
    <t>784191301R00</t>
  </si>
  <si>
    <t>protiplísňová, jednonásobná</t>
  </si>
  <si>
    <t>73,26</t>
  </si>
  <si>
    <t>91,13</t>
  </si>
  <si>
    <t>784195212R00</t>
  </si>
  <si>
    <t>otěruvzdorných,  , bělost 82 %, dvojnásobné</t>
  </si>
  <si>
    <t>784402801R00</t>
  </si>
  <si>
    <t>Odstranění malby oškrábáním v místnosti H do 3,8 m</t>
  </si>
  <si>
    <t>786622211RT2</t>
  </si>
  <si>
    <t>Žaluzie horizontální vnitřní AL lamely bílé, včetně dodávky žaluzie</t>
  </si>
  <si>
    <t>3,75*2,10*2</t>
  </si>
  <si>
    <t>998786202R00</t>
  </si>
  <si>
    <t>Přesun hmot pro zastiň. techniku, výšky do 12 m</t>
  </si>
  <si>
    <t>1001</t>
  </si>
  <si>
    <t>Demontáž svítidel, přívody a úprava elektro pro, nová svítidla</t>
  </si>
  <si>
    <t>1002</t>
  </si>
  <si>
    <t>Vysekání drážek, montáž "husí "krk  pro přívod, slaboproudu, HDMI ap., zednické úpravy, malba</t>
  </si>
  <si>
    <t>210200029</t>
  </si>
  <si>
    <t>Mtž svítidlo</t>
  </si>
  <si>
    <t>34814161</t>
  </si>
  <si>
    <t>Svítidlo stropní</t>
  </si>
  <si>
    <t>POL3_9</t>
  </si>
  <si>
    <t>979011111R00</t>
  </si>
  <si>
    <t>za prvé podlaží nad nebo pod základním podlažím</t>
  </si>
  <si>
    <t>Přesun suti</t>
  </si>
  <si>
    <t>POL8_</t>
  </si>
  <si>
    <t>979011121R00</t>
  </si>
  <si>
    <t>příplatek za každé další podlaží</t>
  </si>
  <si>
    <t>979081111R00</t>
  </si>
  <si>
    <t>do 1 km</t>
  </si>
  <si>
    <t>Včetně naložení na dopravní prostředek a složení na skládku, bez poplatku za skládku.</t>
  </si>
  <si>
    <t>POP</t>
  </si>
  <si>
    <t>979081121R00</t>
  </si>
  <si>
    <t>příplatek za každý další 1 km</t>
  </si>
  <si>
    <t>979082111R00</t>
  </si>
  <si>
    <t>do 10 m</t>
  </si>
  <si>
    <t>979082121R00</t>
  </si>
  <si>
    <t>příplatek k ceně za každých dalších 5 m</t>
  </si>
  <si>
    <t>979990001R00</t>
  </si>
  <si>
    <t>stavební suti</t>
  </si>
  <si>
    <t>RTS 20/ I</t>
  </si>
  <si>
    <t>VRN0</t>
  </si>
  <si>
    <t>Ztížené výrobní podmínky</t>
  </si>
  <si>
    <t>Soubor</t>
  </si>
  <si>
    <t>VRN</t>
  </si>
  <si>
    <t>POL99_8</t>
  </si>
  <si>
    <t>VRN1</t>
  </si>
  <si>
    <t>Oborová přirážka</t>
  </si>
  <si>
    <t>VRN2</t>
  </si>
  <si>
    <t>Přesun stavebních kapacit</t>
  </si>
  <si>
    <t>POL99_2</t>
  </si>
  <si>
    <t>VRN3</t>
  </si>
  <si>
    <t>Mimostaveništní doprava</t>
  </si>
  <si>
    <t>VRN4</t>
  </si>
  <si>
    <t>Zařízení staveniště</t>
  </si>
  <si>
    <t>VRN5</t>
  </si>
  <si>
    <t>Provoz investora</t>
  </si>
  <si>
    <t>VRN6</t>
  </si>
  <si>
    <t>Kompletační činnost (IČD)</t>
  </si>
  <si>
    <t>VRN7</t>
  </si>
  <si>
    <t>Rezerva rozpočtu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</si>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</sst>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0" t="s">
        <v>37</v>
      </c>
    </row>
    <row r="2" spans="1:7" ht="57.75" customHeight="1" x14ac:dyDescent="0.25">
      <c r="A2" s="189" t="s">
        <v>38</v>
      </c>
      <c r="B2" s="189"/>
      <c r="C2" s="189"/>
      <c r="D2" s="189"/>
      <c r="E2" s="189"/>
      <c r="F2" s="189"/>
      <c r="G2" s="189"/>
    </row>
  </sheetData>
  <sheetProtection password="E99B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8"/>
  <sheetViews>
    <sheetView showGridLines="0" topLeftCell="B13" zoomScaleNormal="100" zoomScaleSheetLayoutView="75" workbookViewId="0">
      <selection activeCell="G29" sqref="G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0" customWidth="1"/>
    <col min="4" max="4" width="13" style="50" customWidth="1"/>
    <col min="5" max="5" width="9.6640625" style="50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5" t="s">
        <v>35</v>
      </c>
      <c r="B1" s="225" t="s">
        <v>40</v>
      </c>
      <c r="C1" s="226"/>
      <c r="D1" s="226"/>
      <c r="E1" s="226"/>
      <c r="F1" s="226"/>
      <c r="G1" s="226"/>
      <c r="H1" s="226"/>
      <c r="I1" s="226"/>
      <c r="J1" s="227"/>
    </row>
    <row r="2" spans="1:15" ht="36" customHeight="1" x14ac:dyDescent="0.25">
      <c r="A2" s="2"/>
      <c r="B2" s="73" t="s">
        <v>21</v>
      </c>
      <c r="C2" s="74"/>
      <c r="D2" s="75" t="s">
        <v>48</v>
      </c>
      <c r="E2" s="230" t="s">
        <v>49</v>
      </c>
      <c r="F2" s="231"/>
      <c r="G2" s="231"/>
      <c r="H2" s="231"/>
      <c r="I2" s="231"/>
      <c r="J2" s="232"/>
      <c r="O2" s="1"/>
    </row>
    <row r="3" spans="1:15" ht="27" customHeight="1" x14ac:dyDescent="0.25">
      <c r="A3" s="2"/>
      <c r="B3" s="76" t="s">
        <v>46</v>
      </c>
      <c r="C3" s="74"/>
      <c r="D3" s="77" t="s">
        <v>44</v>
      </c>
      <c r="E3" s="233" t="s">
        <v>45</v>
      </c>
      <c r="F3" s="234"/>
      <c r="G3" s="234"/>
      <c r="H3" s="234"/>
      <c r="I3" s="234"/>
      <c r="J3" s="235"/>
    </row>
    <row r="4" spans="1:15" ht="23.25" customHeight="1" x14ac:dyDescent="0.25">
      <c r="A4" s="72">
        <v>758</v>
      </c>
      <c r="B4" s="78" t="s">
        <v>47</v>
      </c>
      <c r="C4" s="79"/>
      <c r="D4" s="80" t="s">
        <v>42</v>
      </c>
      <c r="E4" s="214" t="s">
        <v>43</v>
      </c>
      <c r="F4" s="215"/>
      <c r="G4" s="215"/>
      <c r="H4" s="215"/>
      <c r="I4" s="215"/>
      <c r="J4" s="216"/>
    </row>
    <row r="5" spans="1:15" ht="24" customHeight="1" x14ac:dyDescent="0.25">
      <c r="A5" s="2"/>
      <c r="B5" s="30" t="s">
        <v>41</v>
      </c>
      <c r="D5" s="219"/>
      <c r="E5" s="220"/>
      <c r="F5" s="220"/>
      <c r="G5" s="220"/>
      <c r="H5" s="17" t="s">
        <v>39</v>
      </c>
      <c r="I5" s="21"/>
      <c r="J5" s="8"/>
    </row>
    <row r="6" spans="1:15" ht="15.75" customHeight="1" x14ac:dyDescent="0.25">
      <c r="A6" s="2"/>
      <c r="B6" s="27"/>
      <c r="C6" s="53"/>
      <c r="D6" s="221"/>
      <c r="E6" s="222"/>
      <c r="F6" s="222"/>
      <c r="G6" s="222"/>
      <c r="H6" s="17" t="s">
        <v>33</v>
      </c>
      <c r="I6" s="21"/>
      <c r="J6" s="8"/>
    </row>
    <row r="7" spans="1:15" ht="15.75" customHeight="1" x14ac:dyDescent="0.25">
      <c r="A7" s="2"/>
      <c r="B7" s="28"/>
      <c r="C7" s="54"/>
      <c r="D7" s="51"/>
      <c r="E7" s="223"/>
      <c r="F7" s="224"/>
      <c r="G7" s="224"/>
      <c r="H7" s="23"/>
      <c r="I7" s="22"/>
      <c r="J7" s="33"/>
    </row>
    <row r="8" spans="1:15" ht="24" hidden="1" customHeight="1" x14ac:dyDescent="0.25">
      <c r="A8" s="2"/>
      <c r="B8" s="30" t="s">
        <v>19</v>
      </c>
      <c r="D8" s="49"/>
      <c r="H8" s="17" t="s">
        <v>39</v>
      </c>
      <c r="I8" s="21"/>
      <c r="J8" s="8"/>
    </row>
    <row r="9" spans="1:15" ht="15.75" hidden="1" customHeight="1" x14ac:dyDescent="0.25">
      <c r="A9" s="2"/>
      <c r="B9" s="2"/>
      <c r="D9" s="49"/>
      <c r="H9" s="17" t="s">
        <v>33</v>
      </c>
      <c r="I9" s="21"/>
      <c r="J9" s="8"/>
    </row>
    <row r="10" spans="1:15" ht="15.75" hidden="1" customHeight="1" x14ac:dyDescent="0.25">
      <c r="A10" s="2"/>
      <c r="B10" s="34"/>
      <c r="C10" s="54"/>
      <c r="D10" s="51"/>
      <c r="E10" s="55"/>
      <c r="F10" s="23"/>
      <c r="G10" s="14"/>
      <c r="H10" s="14"/>
      <c r="I10" s="35"/>
      <c r="J10" s="33"/>
    </row>
    <row r="11" spans="1:15" ht="24" customHeight="1" x14ac:dyDescent="0.25">
      <c r="A11" s="2"/>
      <c r="B11" s="30" t="s">
        <v>18</v>
      </c>
      <c r="D11" s="237"/>
      <c r="E11" s="237"/>
      <c r="F11" s="237"/>
      <c r="G11" s="237"/>
      <c r="H11" s="17" t="s">
        <v>39</v>
      </c>
      <c r="I11" s="82"/>
      <c r="J11" s="8"/>
    </row>
    <row r="12" spans="1:15" ht="15.75" customHeight="1" x14ac:dyDescent="0.25">
      <c r="A12" s="2"/>
      <c r="B12" s="27"/>
      <c r="C12" s="53"/>
      <c r="D12" s="213"/>
      <c r="E12" s="213"/>
      <c r="F12" s="213"/>
      <c r="G12" s="213"/>
      <c r="H12" s="17" t="s">
        <v>33</v>
      </c>
      <c r="I12" s="82"/>
      <c r="J12" s="8"/>
    </row>
    <row r="13" spans="1:15" ht="15.75" customHeight="1" x14ac:dyDescent="0.25">
      <c r="A13" s="2"/>
      <c r="B13" s="28"/>
      <c r="C13" s="54"/>
      <c r="D13" s="81"/>
      <c r="E13" s="217"/>
      <c r="F13" s="218"/>
      <c r="G13" s="218"/>
      <c r="H13" s="18"/>
      <c r="I13" s="22"/>
      <c r="J13" s="33"/>
    </row>
    <row r="14" spans="1:15" ht="24" customHeight="1" x14ac:dyDescent="0.25">
      <c r="A14" s="2"/>
      <c r="B14" s="41" t="s">
        <v>20</v>
      </c>
      <c r="C14" s="56"/>
      <c r="D14" s="57"/>
      <c r="E14" s="58"/>
      <c r="F14" s="42"/>
      <c r="G14" s="42"/>
      <c r="H14" s="43"/>
      <c r="I14" s="42"/>
      <c r="J14" s="44"/>
    </row>
    <row r="15" spans="1:15" ht="32.25" customHeight="1" x14ac:dyDescent="0.25">
      <c r="A15" s="2"/>
      <c r="B15" s="34" t="s">
        <v>31</v>
      </c>
      <c r="C15" s="59"/>
      <c r="D15" s="52"/>
      <c r="E15" s="236"/>
      <c r="F15" s="236"/>
      <c r="G15" s="238"/>
      <c r="H15" s="238"/>
      <c r="I15" s="238" t="s">
        <v>28</v>
      </c>
      <c r="J15" s="239"/>
    </row>
    <row r="16" spans="1:15" ht="23.25" customHeight="1" x14ac:dyDescent="0.25">
      <c r="A16" s="135" t="s">
        <v>23</v>
      </c>
      <c r="B16" s="37" t="s">
        <v>23</v>
      </c>
      <c r="C16" s="60"/>
      <c r="D16" s="61"/>
      <c r="E16" s="202"/>
      <c r="F16" s="203"/>
      <c r="G16" s="202"/>
      <c r="H16" s="203"/>
      <c r="I16" s="202">
        <f>SUMIF(F49:F64,A16,I49:I64)+SUMIF(F49:F64,"PSU",I49:I64)</f>
        <v>0</v>
      </c>
      <c r="J16" s="204"/>
    </row>
    <row r="17" spans="1:10" ht="23.25" customHeight="1" x14ac:dyDescent="0.25">
      <c r="A17" s="135" t="s">
        <v>24</v>
      </c>
      <c r="B17" s="37" t="s">
        <v>24</v>
      </c>
      <c r="C17" s="60"/>
      <c r="D17" s="61"/>
      <c r="E17" s="202"/>
      <c r="F17" s="203"/>
      <c r="G17" s="202"/>
      <c r="H17" s="203"/>
      <c r="I17" s="202">
        <f>SUMIF(F49:F64,A17,I49:I64)</f>
        <v>0</v>
      </c>
      <c r="J17" s="204"/>
    </row>
    <row r="18" spans="1:10" ht="23.25" customHeight="1" x14ac:dyDescent="0.25">
      <c r="A18" s="135" t="s">
        <v>25</v>
      </c>
      <c r="B18" s="37" t="s">
        <v>25</v>
      </c>
      <c r="C18" s="60"/>
      <c r="D18" s="61"/>
      <c r="E18" s="202"/>
      <c r="F18" s="203"/>
      <c r="G18" s="202"/>
      <c r="H18" s="203"/>
      <c r="I18" s="202">
        <f>SUMIF(F49:F64,A18,I49:I64)</f>
        <v>0</v>
      </c>
      <c r="J18" s="204"/>
    </row>
    <row r="19" spans="1:10" ht="23.25" customHeight="1" x14ac:dyDescent="0.25">
      <c r="A19" s="135" t="s">
        <v>87</v>
      </c>
      <c r="B19" s="37" t="s">
        <v>26</v>
      </c>
      <c r="C19" s="60"/>
      <c r="D19" s="61"/>
      <c r="E19" s="202"/>
      <c r="F19" s="203"/>
      <c r="G19" s="202"/>
      <c r="H19" s="203"/>
      <c r="I19" s="202">
        <f>SUMIF(F49:F64,A19,I49:I64)</f>
        <v>0</v>
      </c>
      <c r="J19" s="204"/>
    </row>
    <row r="20" spans="1:10" ht="23.25" customHeight="1" x14ac:dyDescent="0.25">
      <c r="A20" s="135" t="s">
        <v>88</v>
      </c>
      <c r="B20" s="37" t="s">
        <v>27</v>
      </c>
      <c r="C20" s="60"/>
      <c r="D20" s="61"/>
      <c r="E20" s="202"/>
      <c r="F20" s="203"/>
      <c r="G20" s="202"/>
      <c r="H20" s="203"/>
      <c r="I20" s="202">
        <f>SUMIF(F49:F64,A20,I49:I64)</f>
        <v>0</v>
      </c>
      <c r="J20" s="204"/>
    </row>
    <row r="21" spans="1:10" ht="23.25" customHeight="1" x14ac:dyDescent="0.25">
      <c r="A21" s="2"/>
      <c r="B21" s="46" t="s">
        <v>28</v>
      </c>
      <c r="C21" s="62"/>
      <c r="D21" s="63"/>
      <c r="E21" s="205"/>
      <c r="F21" s="240"/>
      <c r="G21" s="205"/>
      <c r="H21" s="240"/>
      <c r="I21" s="205">
        <f>SUM(I16:J20)</f>
        <v>0</v>
      </c>
      <c r="J21" s="206"/>
    </row>
    <row r="22" spans="1:10" ht="33" customHeight="1" x14ac:dyDescent="0.25">
      <c r="A22" s="2"/>
      <c r="B22" s="40" t="s">
        <v>32</v>
      </c>
      <c r="C22" s="60"/>
      <c r="D22" s="61"/>
      <c r="E22" s="64"/>
      <c r="F22" s="38"/>
      <c r="G22" s="32"/>
      <c r="H22" s="32"/>
      <c r="I22" s="32"/>
      <c r="J22" s="39"/>
    </row>
    <row r="23" spans="1:10" ht="23.25" customHeight="1" x14ac:dyDescent="0.25">
      <c r="A23" s="2">
        <f>ZakladDPHSni*SazbaDPH1/100</f>
        <v>0</v>
      </c>
      <c r="B23" s="37" t="s">
        <v>11</v>
      </c>
      <c r="C23" s="60"/>
      <c r="D23" s="61"/>
      <c r="E23" s="65">
        <v>15</v>
      </c>
      <c r="F23" s="38" t="s">
        <v>0</v>
      </c>
      <c r="G23" s="200">
        <f>ZakladDPHSniVypocet</f>
        <v>0</v>
      </c>
      <c r="H23" s="201"/>
      <c r="I23" s="201"/>
      <c r="J23" s="39" t="str">
        <f t="shared" ref="J23:J27" si="0">Mena</f>
        <v>CZK</v>
      </c>
    </row>
    <row r="24" spans="1:10" ht="23.25" customHeight="1" x14ac:dyDescent="0.25">
      <c r="A24" s="2">
        <f>(A23-INT(A23))*100</f>
        <v>0</v>
      </c>
      <c r="B24" s="37" t="s">
        <v>12</v>
      </c>
      <c r="C24" s="60"/>
      <c r="D24" s="61"/>
      <c r="E24" s="65">
        <f>SazbaDPH1</f>
        <v>15</v>
      </c>
      <c r="F24" s="38" t="s">
        <v>0</v>
      </c>
      <c r="G24" s="198">
        <f>IF(A24&gt;50, ROUNDUP(A23, 0), ROUNDDOWN(A23, 0))</f>
        <v>0</v>
      </c>
      <c r="H24" s="199"/>
      <c r="I24" s="199"/>
      <c r="J24" s="39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7" t="s">
        <v>13</v>
      </c>
      <c r="C25" s="60"/>
      <c r="D25" s="61"/>
      <c r="E25" s="65">
        <v>21</v>
      </c>
      <c r="F25" s="38" t="s">
        <v>0</v>
      </c>
      <c r="G25" s="200">
        <f>ZakladDPHZaklVypocet</f>
        <v>0</v>
      </c>
      <c r="H25" s="201"/>
      <c r="I25" s="201"/>
      <c r="J25" s="39" t="str">
        <f t="shared" si="0"/>
        <v>CZK</v>
      </c>
    </row>
    <row r="26" spans="1:10" ht="23.25" customHeight="1" thickBot="1" x14ac:dyDescent="0.3">
      <c r="A26" s="2">
        <f>(A25-INT(A25))*100</f>
        <v>0</v>
      </c>
      <c r="B26" s="31" t="s">
        <v>14</v>
      </c>
      <c r="C26" s="66"/>
      <c r="D26" s="52"/>
      <c r="E26" s="67">
        <f>SazbaDPH2</f>
        <v>21</v>
      </c>
      <c r="F26" s="29" t="s">
        <v>0</v>
      </c>
      <c r="G26" s="228">
        <f>ZakladDPHZakl*0.21</f>
        <v>0</v>
      </c>
      <c r="H26" s="229"/>
      <c r="I26" s="229"/>
      <c r="J26" s="36" t="str">
        <f t="shared" si="0"/>
        <v>CZK</v>
      </c>
    </row>
    <row r="27" spans="1:10" ht="27.75" hidden="1" customHeight="1" thickBot="1" x14ac:dyDescent="0.3">
      <c r="A27" s="2"/>
      <c r="B27" s="109" t="s">
        <v>22</v>
      </c>
      <c r="C27" s="110"/>
      <c r="D27" s="110"/>
      <c r="E27" s="111"/>
      <c r="F27" s="112"/>
      <c r="G27" s="208">
        <f>ZakladDPHSniVypocet+ZakladDPHZaklVypocet</f>
        <v>0</v>
      </c>
      <c r="H27" s="208"/>
      <c r="I27" s="208"/>
      <c r="J27" s="113" t="str">
        <f t="shared" si="0"/>
        <v>CZK</v>
      </c>
    </row>
    <row r="28" spans="1:10" ht="27.75" customHeight="1" thickBot="1" x14ac:dyDescent="0.3">
      <c r="A28" s="2" t="e">
        <f>(#REF!-INT(#REF!))*100</f>
        <v>#REF!</v>
      </c>
      <c r="B28" s="109" t="s">
        <v>34</v>
      </c>
      <c r="C28" s="114"/>
      <c r="D28" s="114"/>
      <c r="E28" s="114"/>
      <c r="F28" s="115"/>
      <c r="G28" s="207">
        <f>ZakladDPHZakl+DPHZakl</f>
        <v>0</v>
      </c>
      <c r="H28" s="207"/>
      <c r="I28" s="207"/>
      <c r="J28" s="116" t="s">
        <v>53</v>
      </c>
    </row>
    <row r="29" spans="1:10" ht="12.75" customHeight="1" x14ac:dyDescent="0.25">
      <c r="A29" s="2"/>
      <c r="B29" s="2"/>
      <c r="J29" s="9"/>
    </row>
    <row r="30" spans="1:10" ht="30" customHeight="1" x14ac:dyDescent="0.25">
      <c r="A30" s="2"/>
      <c r="B30" s="2"/>
      <c r="J30" s="9"/>
    </row>
    <row r="31" spans="1:10" ht="18.75" customHeight="1" x14ac:dyDescent="0.25">
      <c r="A31" s="2"/>
      <c r="B31" s="16"/>
      <c r="C31" s="68" t="s">
        <v>10</v>
      </c>
      <c r="D31" s="69"/>
      <c r="E31" s="69"/>
      <c r="F31" s="15" t="s">
        <v>9</v>
      </c>
      <c r="G31" s="25"/>
      <c r="H31" s="26"/>
      <c r="I31" s="25"/>
      <c r="J31" s="9"/>
    </row>
    <row r="32" spans="1:10" ht="47.25" customHeight="1" x14ac:dyDescent="0.25">
      <c r="A32" s="2"/>
      <c r="B32" s="2"/>
      <c r="J32" s="9"/>
    </row>
    <row r="33" spans="1:10" s="20" customFormat="1" ht="18.75" customHeight="1" x14ac:dyDescent="0.25">
      <c r="A33" s="19"/>
      <c r="B33" s="19"/>
      <c r="C33" s="70"/>
      <c r="D33" s="209"/>
      <c r="E33" s="210"/>
      <c r="G33" s="211"/>
      <c r="H33" s="212"/>
      <c r="I33" s="212"/>
      <c r="J33" s="24"/>
    </row>
    <row r="34" spans="1:10" ht="12.75" customHeight="1" x14ac:dyDescent="0.25">
      <c r="A34" s="2"/>
      <c r="B34" s="2"/>
      <c r="D34" s="197" t="s">
        <v>2</v>
      </c>
      <c r="E34" s="197"/>
      <c r="H34" s="10" t="s">
        <v>3</v>
      </c>
      <c r="J34" s="9"/>
    </row>
    <row r="35" spans="1:10" ht="13.5" customHeight="1" thickBot="1" x14ac:dyDescent="0.3">
      <c r="A35" s="11"/>
      <c r="B35" s="11"/>
      <c r="C35" s="71"/>
      <c r="D35" s="71"/>
      <c r="E35" s="71"/>
      <c r="F35" s="12"/>
      <c r="G35" s="12"/>
      <c r="H35" s="12"/>
      <c r="I35" s="12"/>
      <c r="J35" s="13"/>
    </row>
    <row r="36" spans="1:10" ht="27" hidden="1" customHeight="1" x14ac:dyDescent="0.25">
      <c r="B36" s="86" t="s">
        <v>15</v>
      </c>
      <c r="C36" s="87"/>
      <c r="D36" s="87"/>
      <c r="E36" s="87"/>
      <c r="F36" s="88"/>
      <c r="G36" s="88"/>
      <c r="H36" s="88"/>
      <c r="I36" s="88"/>
      <c r="J36" s="89"/>
    </row>
    <row r="37" spans="1:10" ht="25.5" hidden="1" customHeight="1" x14ac:dyDescent="0.25">
      <c r="A37" s="85" t="s">
        <v>36</v>
      </c>
      <c r="B37" s="90" t="s">
        <v>16</v>
      </c>
      <c r="C37" s="91" t="s">
        <v>4</v>
      </c>
      <c r="D37" s="91"/>
      <c r="E37" s="91"/>
      <c r="F37" s="92" t="str">
        <f>B23</f>
        <v>Základ pro sníženou DPH</v>
      </c>
      <c r="G37" s="92" t="str">
        <f>B25</f>
        <v>Základ pro základní DPH</v>
      </c>
      <c r="H37" s="93" t="s">
        <v>17</v>
      </c>
      <c r="I37" s="93" t="s">
        <v>1</v>
      </c>
      <c r="J37" s="94" t="s">
        <v>0</v>
      </c>
    </row>
    <row r="38" spans="1:10" ht="25.5" hidden="1" customHeight="1" x14ac:dyDescent="0.25">
      <c r="A38" s="85">
        <v>1</v>
      </c>
      <c r="B38" s="95" t="s">
        <v>50</v>
      </c>
      <c r="C38" s="192"/>
      <c r="D38" s="192"/>
      <c r="E38" s="192"/>
      <c r="F38" s="96">
        <f>'0001 5541 Pol'!AE128</f>
        <v>0</v>
      </c>
      <c r="G38" s="97">
        <f>'0001 5541 Pol'!AF128</f>
        <v>0</v>
      </c>
      <c r="H38" s="98">
        <f>(F38*SazbaDPH1/100)+(G38*SazbaDPH2/100)</f>
        <v>0</v>
      </c>
      <c r="I38" s="98">
        <f>F38+G38+H38</f>
        <v>0</v>
      </c>
      <c r="J38" s="99" t="str">
        <f>IF(CenaCelkemVypocet=0,"",I38/CenaCelkemVypocet*100)</f>
        <v/>
      </c>
    </row>
    <row r="39" spans="1:10" ht="25.5" hidden="1" customHeight="1" x14ac:dyDescent="0.25">
      <c r="A39" s="85">
        <v>2</v>
      </c>
      <c r="B39" s="100"/>
      <c r="C39" s="193" t="s">
        <v>51</v>
      </c>
      <c r="D39" s="193"/>
      <c r="E39" s="193"/>
      <c r="F39" s="101"/>
      <c r="G39" s="102"/>
      <c r="H39" s="102">
        <f>(F39*SazbaDPH1/100)+(G39*SazbaDPH2/100)</f>
        <v>0</v>
      </c>
      <c r="I39" s="102"/>
      <c r="J39" s="103"/>
    </row>
    <row r="40" spans="1:10" ht="25.5" hidden="1" customHeight="1" x14ac:dyDescent="0.25">
      <c r="A40" s="85">
        <v>2</v>
      </c>
      <c r="B40" s="100" t="s">
        <v>44</v>
      </c>
      <c r="C40" s="193" t="s">
        <v>45</v>
      </c>
      <c r="D40" s="193"/>
      <c r="E40" s="193"/>
      <c r="F40" s="101">
        <f>'0001 5541 Pol'!AE128</f>
        <v>0</v>
      </c>
      <c r="G40" s="102">
        <f>'0001 5541 Pol'!AF128</f>
        <v>0</v>
      </c>
      <c r="H40" s="102">
        <f>(F40*SazbaDPH1/100)+(G40*SazbaDPH2/100)</f>
        <v>0</v>
      </c>
      <c r="I40" s="102">
        <f>F40+G40+H40</f>
        <v>0</v>
      </c>
      <c r="J40" s="103" t="str">
        <f>IF(CenaCelkemVypocet=0,"",I40/CenaCelkemVypocet*100)</f>
        <v/>
      </c>
    </row>
    <row r="41" spans="1:10" ht="25.5" hidden="1" customHeight="1" x14ac:dyDescent="0.25">
      <c r="A41" s="85">
        <v>3</v>
      </c>
      <c r="B41" s="104" t="s">
        <v>42</v>
      </c>
      <c r="C41" s="192" t="s">
        <v>43</v>
      </c>
      <c r="D41" s="192"/>
      <c r="E41" s="192"/>
      <c r="F41" s="105">
        <f>'0001 5541 Pol'!AE128</f>
        <v>0</v>
      </c>
      <c r="G41" s="98">
        <f>'0001 5541 Pol'!AF128</f>
        <v>0</v>
      </c>
      <c r="H41" s="98">
        <f>(F41*SazbaDPH1/100)+(G41*SazbaDPH2/100)</f>
        <v>0</v>
      </c>
      <c r="I41" s="98">
        <f>F41+G41+H41</f>
        <v>0</v>
      </c>
      <c r="J41" s="99" t="str">
        <f>IF(CenaCelkemVypocet=0,"",I41/CenaCelkemVypocet*100)</f>
        <v/>
      </c>
    </row>
    <row r="42" spans="1:10" ht="25.5" hidden="1" customHeight="1" x14ac:dyDescent="0.25">
      <c r="A42" s="85"/>
      <c r="B42" s="194" t="s">
        <v>52</v>
      </c>
      <c r="C42" s="195"/>
      <c r="D42" s="195"/>
      <c r="E42" s="196"/>
      <c r="F42" s="106">
        <f>SUMIF(A38:A41,"=1",F38:F41)</f>
        <v>0</v>
      </c>
      <c r="G42" s="107">
        <f>SUMIF(A38:A41,"=1",G38:G41)</f>
        <v>0</v>
      </c>
      <c r="H42" s="107">
        <f>SUMIF(A38:A41,"=1",H38:H41)</f>
        <v>0</v>
      </c>
      <c r="I42" s="107">
        <f>SUMIF(A38:A41,"=1",I38:I41)</f>
        <v>0</v>
      </c>
      <c r="J42" s="108">
        <f>SUMIF(A38:A41,"=1",J38:J41)</f>
        <v>0</v>
      </c>
    </row>
    <row r="46" spans="1:10" ht="15.6" x14ac:dyDescent="0.3">
      <c r="B46" s="117" t="s">
        <v>54</v>
      </c>
    </row>
    <row r="48" spans="1:10" ht="25.5" customHeight="1" x14ac:dyDescent="0.25">
      <c r="A48" s="119"/>
      <c r="B48" s="122" t="s">
        <v>16</v>
      </c>
      <c r="C48" s="122" t="s">
        <v>4</v>
      </c>
      <c r="D48" s="123"/>
      <c r="E48" s="123"/>
      <c r="F48" s="124" t="s">
        <v>55</v>
      </c>
      <c r="G48" s="124"/>
      <c r="H48" s="124"/>
      <c r="I48" s="124" t="s">
        <v>28</v>
      </c>
      <c r="J48" s="124" t="s">
        <v>0</v>
      </c>
    </row>
    <row r="49" spans="1:10" ht="36.75" customHeight="1" x14ac:dyDescent="0.25">
      <c r="A49" s="120"/>
      <c r="B49" s="125" t="s">
        <v>56</v>
      </c>
      <c r="C49" s="190" t="s">
        <v>57</v>
      </c>
      <c r="D49" s="191"/>
      <c r="E49" s="191"/>
      <c r="F49" s="131" t="s">
        <v>23</v>
      </c>
      <c r="G49" s="132"/>
      <c r="H49" s="132"/>
      <c r="I49" s="132">
        <f>'0001 5541 Pol'!G8</f>
        <v>0</v>
      </c>
      <c r="J49" s="129" t="str">
        <f>IF(I65=0,"",I49/I65*100)</f>
        <v/>
      </c>
    </row>
    <row r="50" spans="1:10" ht="36.75" customHeight="1" x14ac:dyDescent="0.25">
      <c r="A50" s="120"/>
      <c r="B50" s="125" t="s">
        <v>58</v>
      </c>
      <c r="C50" s="190" t="s">
        <v>59</v>
      </c>
      <c r="D50" s="191"/>
      <c r="E50" s="191"/>
      <c r="F50" s="131" t="s">
        <v>23</v>
      </c>
      <c r="G50" s="132"/>
      <c r="H50" s="132"/>
      <c r="I50" s="132">
        <f>'0001 5541 Pol'!G26</f>
        <v>0</v>
      </c>
      <c r="J50" s="129" t="str">
        <f>IF(I65=0,"",I50/I65*100)</f>
        <v/>
      </c>
    </row>
    <row r="51" spans="1:10" ht="36.75" customHeight="1" x14ac:dyDescent="0.25">
      <c r="A51" s="120"/>
      <c r="B51" s="125" t="s">
        <v>60</v>
      </c>
      <c r="C51" s="190" t="s">
        <v>61</v>
      </c>
      <c r="D51" s="191"/>
      <c r="E51" s="191"/>
      <c r="F51" s="131" t="s">
        <v>23</v>
      </c>
      <c r="G51" s="132"/>
      <c r="H51" s="132"/>
      <c r="I51" s="132">
        <f>'0001 5541 Pol'!G28</f>
        <v>0</v>
      </c>
      <c r="J51" s="129" t="str">
        <f>IF(I65=0,"",I51/I65*100)</f>
        <v/>
      </c>
    </row>
    <row r="52" spans="1:10" ht="36.75" customHeight="1" x14ac:dyDescent="0.25">
      <c r="A52" s="120"/>
      <c r="B52" s="125" t="s">
        <v>62</v>
      </c>
      <c r="C52" s="190" t="s">
        <v>63</v>
      </c>
      <c r="D52" s="191"/>
      <c r="E52" s="191"/>
      <c r="F52" s="131" t="s">
        <v>23</v>
      </c>
      <c r="G52" s="132"/>
      <c r="H52" s="132"/>
      <c r="I52" s="132">
        <f>'0001 5541 Pol'!G33</f>
        <v>0</v>
      </c>
      <c r="J52" s="129" t="str">
        <f>IF(I65=0,"",I52/I65*100)</f>
        <v/>
      </c>
    </row>
    <row r="53" spans="1:10" ht="36.75" customHeight="1" x14ac:dyDescent="0.25">
      <c r="A53" s="120"/>
      <c r="B53" s="125" t="s">
        <v>64</v>
      </c>
      <c r="C53" s="190" t="s">
        <v>65</v>
      </c>
      <c r="D53" s="191"/>
      <c r="E53" s="191"/>
      <c r="F53" s="131" t="s">
        <v>23</v>
      </c>
      <c r="G53" s="132"/>
      <c r="H53" s="132"/>
      <c r="I53" s="132">
        <f>'0001 5541 Pol'!G40</f>
        <v>0</v>
      </c>
      <c r="J53" s="129" t="str">
        <f>IF(I65=0,"",I53/I65*100)</f>
        <v/>
      </c>
    </row>
    <row r="54" spans="1:10" ht="36.75" customHeight="1" x14ac:dyDescent="0.25">
      <c r="A54" s="120"/>
      <c r="B54" s="125" t="s">
        <v>66</v>
      </c>
      <c r="C54" s="190" t="s">
        <v>67</v>
      </c>
      <c r="D54" s="191"/>
      <c r="E54" s="191"/>
      <c r="F54" s="131" t="s">
        <v>24</v>
      </c>
      <c r="G54" s="132"/>
      <c r="H54" s="132"/>
      <c r="I54" s="132">
        <f>'0001 5541 Pol'!G42</f>
        <v>0</v>
      </c>
      <c r="J54" s="129" t="str">
        <f>IF(I65=0,"",I54/I65*100)</f>
        <v/>
      </c>
    </row>
    <row r="55" spans="1:10" ht="36.75" customHeight="1" x14ac:dyDescent="0.25">
      <c r="A55" s="120"/>
      <c r="B55" s="125" t="s">
        <v>68</v>
      </c>
      <c r="C55" s="190" t="s">
        <v>69</v>
      </c>
      <c r="D55" s="191"/>
      <c r="E55" s="191"/>
      <c r="F55" s="131" t="s">
        <v>24</v>
      </c>
      <c r="G55" s="132"/>
      <c r="H55" s="132"/>
      <c r="I55" s="132">
        <f>'0001 5541 Pol'!G44</f>
        <v>0</v>
      </c>
      <c r="J55" s="129" t="str">
        <f>IF(I65=0,"",I55/I65*100)</f>
        <v/>
      </c>
    </row>
    <row r="56" spans="1:10" ht="36.75" customHeight="1" x14ac:dyDescent="0.25">
      <c r="A56" s="120"/>
      <c r="B56" s="125" t="s">
        <v>70</v>
      </c>
      <c r="C56" s="190" t="s">
        <v>71</v>
      </c>
      <c r="D56" s="191"/>
      <c r="E56" s="191"/>
      <c r="F56" s="131" t="s">
        <v>24</v>
      </c>
      <c r="G56" s="132"/>
      <c r="H56" s="132"/>
      <c r="I56" s="132">
        <f>'0001 5541 Pol'!G52</f>
        <v>0</v>
      </c>
      <c r="J56" s="129" t="str">
        <f>IF(I65=0,"",I56/I65*100)</f>
        <v/>
      </c>
    </row>
    <row r="57" spans="1:10" ht="36.75" customHeight="1" x14ac:dyDescent="0.25">
      <c r="A57" s="120"/>
      <c r="B57" s="125" t="s">
        <v>72</v>
      </c>
      <c r="C57" s="190" t="s">
        <v>73</v>
      </c>
      <c r="D57" s="191"/>
      <c r="E57" s="191"/>
      <c r="F57" s="131" t="s">
        <v>24</v>
      </c>
      <c r="G57" s="132"/>
      <c r="H57" s="132"/>
      <c r="I57" s="132">
        <f>'0001 5541 Pol'!G57</f>
        <v>0</v>
      </c>
      <c r="J57" s="129" t="str">
        <f>IF(I65=0,"",I57/I65*100)</f>
        <v/>
      </c>
    </row>
    <row r="58" spans="1:10" ht="36.75" customHeight="1" x14ac:dyDescent="0.25">
      <c r="A58" s="120"/>
      <c r="B58" s="125" t="s">
        <v>74</v>
      </c>
      <c r="C58" s="190" t="s">
        <v>75</v>
      </c>
      <c r="D58" s="191"/>
      <c r="E58" s="191"/>
      <c r="F58" s="131" t="s">
        <v>24</v>
      </c>
      <c r="G58" s="132"/>
      <c r="H58" s="132"/>
      <c r="I58" s="132">
        <f>'0001 5541 Pol'!G74</f>
        <v>0</v>
      </c>
      <c r="J58" s="129" t="str">
        <f>IF(I65=0,"",I58/I65*100)</f>
        <v/>
      </c>
    </row>
    <row r="59" spans="1:10" ht="36.75" customHeight="1" x14ac:dyDescent="0.25">
      <c r="A59" s="120"/>
      <c r="B59" s="125" t="s">
        <v>76</v>
      </c>
      <c r="C59" s="190" t="s">
        <v>77</v>
      </c>
      <c r="D59" s="191"/>
      <c r="E59" s="191"/>
      <c r="F59" s="131" t="s">
        <v>24</v>
      </c>
      <c r="G59" s="132"/>
      <c r="H59" s="132"/>
      <c r="I59" s="132">
        <f>'0001 5541 Pol'!G83</f>
        <v>0</v>
      </c>
      <c r="J59" s="129" t="str">
        <f>IF(I65=0,"",I59/I65*100)</f>
        <v/>
      </c>
    </row>
    <row r="60" spans="1:10" ht="36.75" customHeight="1" x14ac:dyDescent="0.25">
      <c r="A60" s="120"/>
      <c r="B60" s="125" t="s">
        <v>78</v>
      </c>
      <c r="C60" s="190" t="s">
        <v>79</v>
      </c>
      <c r="D60" s="191"/>
      <c r="E60" s="191"/>
      <c r="F60" s="131" t="s">
        <v>24</v>
      </c>
      <c r="G60" s="132"/>
      <c r="H60" s="132"/>
      <c r="I60" s="132">
        <f>'0001 5541 Pol'!G94</f>
        <v>0</v>
      </c>
      <c r="J60" s="129" t="str">
        <f>IF(I65=0,"",I60/I65*100)</f>
        <v/>
      </c>
    </row>
    <row r="61" spans="1:10" ht="36.75" customHeight="1" x14ac:dyDescent="0.25">
      <c r="A61" s="120"/>
      <c r="B61" s="125" t="s">
        <v>80</v>
      </c>
      <c r="C61" s="190" t="s">
        <v>81</v>
      </c>
      <c r="D61" s="191"/>
      <c r="E61" s="191"/>
      <c r="F61" s="131" t="s">
        <v>24</v>
      </c>
      <c r="G61" s="132"/>
      <c r="H61" s="132"/>
      <c r="I61" s="132">
        <f>'0001 5541 Pol'!G100</f>
        <v>0</v>
      </c>
      <c r="J61" s="129" t="str">
        <f>IF(I65=0,"",I61/I65*100)</f>
        <v/>
      </c>
    </row>
    <row r="62" spans="1:10" ht="36.75" customHeight="1" x14ac:dyDescent="0.25">
      <c r="A62" s="120"/>
      <c r="B62" s="125" t="s">
        <v>82</v>
      </c>
      <c r="C62" s="190" t="s">
        <v>83</v>
      </c>
      <c r="D62" s="191"/>
      <c r="E62" s="191"/>
      <c r="F62" s="131" t="s">
        <v>25</v>
      </c>
      <c r="G62" s="132"/>
      <c r="H62" s="132"/>
      <c r="I62" s="132">
        <f>'0001 5541 Pol'!G104</f>
        <v>0</v>
      </c>
      <c r="J62" s="129" t="str">
        <f>IF(I65=0,"",I62/I65*100)</f>
        <v/>
      </c>
    </row>
    <row r="63" spans="1:10" ht="36.75" customHeight="1" x14ac:dyDescent="0.25">
      <c r="A63" s="120"/>
      <c r="B63" s="125" t="s">
        <v>84</v>
      </c>
      <c r="C63" s="190" t="s">
        <v>85</v>
      </c>
      <c r="D63" s="191"/>
      <c r="E63" s="191"/>
      <c r="F63" s="131" t="s">
        <v>86</v>
      </c>
      <c r="G63" s="132"/>
      <c r="H63" s="132"/>
      <c r="I63" s="132">
        <f>'0001 5541 Pol'!G109</f>
        <v>0</v>
      </c>
      <c r="J63" s="129" t="str">
        <f>IF(I65=0,"",I63/I65*100)</f>
        <v/>
      </c>
    </row>
    <row r="64" spans="1:10" ht="36.75" customHeight="1" x14ac:dyDescent="0.25">
      <c r="A64" s="120"/>
      <c r="B64" s="125" t="s">
        <v>87</v>
      </c>
      <c r="C64" s="190" t="s">
        <v>26</v>
      </c>
      <c r="D64" s="191"/>
      <c r="E64" s="191"/>
      <c r="F64" s="131" t="s">
        <v>87</v>
      </c>
      <c r="G64" s="132"/>
      <c r="H64" s="132"/>
      <c r="I64" s="132">
        <f>'0001 5541 Pol'!G118</f>
        <v>0</v>
      </c>
      <c r="J64" s="129" t="str">
        <f>IF(I65=0,"",I64/I65*100)</f>
        <v/>
      </c>
    </row>
    <row r="65" spans="1:10" ht="25.5" customHeight="1" x14ac:dyDescent="0.25">
      <c r="A65" s="121"/>
      <c r="B65" s="126" t="s">
        <v>1</v>
      </c>
      <c r="C65" s="127"/>
      <c r="D65" s="128"/>
      <c r="E65" s="128"/>
      <c r="F65" s="133"/>
      <c r="G65" s="134"/>
      <c r="H65" s="134"/>
      <c r="I65" s="134">
        <f>SUM(I49:I64)</f>
        <v>0</v>
      </c>
      <c r="J65" s="130">
        <f>SUM(J49:J64)</f>
        <v>0</v>
      </c>
    </row>
    <row r="66" spans="1:10" x14ac:dyDescent="0.25">
      <c r="F66" s="83"/>
      <c r="G66" s="83"/>
      <c r="H66" s="83"/>
      <c r="I66" s="83"/>
      <c r="J66" s="84"/>
    </row>
    <row r="67" spans="1:10" x14ac:dyDescent="0.25">
      <c r="F67" s="83"/>
      <c r="G67" s="83"/>
      <c r="H67" s="83"/>
      <c r="I67" s="83"/>
      <c r="J67" s="84"/>
    </row>
    <row r="68" spans="1:10" x14ac:dyDescent="0.25">
      <c r="F68" s="83"/>
      <c r="G68" s="83"/>
      <c r="H68" s="83"/>
      <c r="I68" s="83"/>
      <c r="J68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B1:J1"/>
    <mergeCell ref="G26:I26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4:E34"/>
    <mergeCell ref="G24:I24"/>
    <mergeCell ref="G23:I23"/>
    <mergeCell ref="E19:F19"/>
    <mergeCell ref="E20:F20"/>
    <mergeCell ref="I20:J20"/>
    <mergeCell ref="I21:J21"/>
    <mergeCell ref="G19:H19"/>
    <mergeCell ref="G20:H20"/>
    <mergeCell ref="G28:I28"/>
    <mergeCell ref="G25:I25"/>
    <mergeCell ref="I19:J19"/>
    <mergeCell ref="G27:I27"/>
    <mergeCell ref="D33:E33"/>
    <mergeCell ref="G33:I33"/>
    <mergeCell ref="C38:E3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64:E64"/>
    <mergeCell ref="C59:E59"/>
    <mergeCell ref="C60:E60"/>
    <mergeCell ref="C61:E61"/>
    <mergeCell ref="C62:E62"/>
    <mergeCell ref="C63:E6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1" t="s">
        <v>5</v>
      </c>
      <c r="B1" s="241"/>
      <c r="C1" s="242"/>
      <c r="D1" s="241"/>
      <c r="E1" s="241"/>
      <c r="F1" s="241"/>
      <c r="G1" s="241"/>
    </row>
    <row r="2" spans="1:7" ht="24.9" customHeight="1" x14ac:dyDescent="0.25">
      <c r="A2" s="48" t="s">
        <v>6</v>
      </c>
      <c r="B2" s="47"/>
      <c r="C2" s="243"/>
      <c r="D2" s="243"/>
      <c r="E2" s="243"/>
      <c r="F2" s="243"/>
      <c r="G2" s="244"/>
    </row>
    <row r="3" spans="1:7" ht="24.9" customHeight="1" x14ac:dyDescent="0.25">
      <c r="A3" s="48" t="s">
        <v>7</v>
      </c>
      <c r="B3" s="47"/>
      <c r="C3" s="243"/>
      <c r="D3" s="243"/>
      <c r="E3" s="243"/>
      <c r="F3" s="243"/>
      <c r="G3" s="244"/>
    </row>
    <row r="4" spans="1:7" ht="24.9" customHeight="1" x14ac:dyDescent="0.25">
      <c r="A4" s="48" t="s">
        <v>8</v>
      </c>
      <c r="B4" s="47"/>
      <c r="C4" s="243"/>
      <c r="D4" s="243"/>
      <c r="E4" s="243"/>
      <c r="F4" s="243"/>
      <c r="G4" s="244"/>
    </row>
    <row r="5" spans="1:7" x14ac:dyDescent="0.25">
      <c r="B5" s="4"/>
      <c r="C5" s="5"/>
      <c r="D5" s="6"/>
    </row>
  </sheetData>
  <sheetProtection password="E99B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18" sqref="F18"/>
    </sheetView>
  </sheetViews>
  <sheetFormatPr defaultRowHeight="13.2" outlineLevelRow="1" x14ac:dyDescent="0.25"/>
  <cols>
    <col min="1" max="1" width="3.44140625" customWidth="1"/>
    <col min="2" max="2" width="12.5546875" style="118" customWidth="1"/>
    <col min="3" max="3" width="63.33203125" style="118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45" t="s">
        <v>89</v>
      </c>
      <c r="B1" s="245"/>
      <c r="C1" s="245"/>
      <c r="D1" s="245"/>
      <c r="E1" s="245"/>
      <c r="F1" s="245"/>
      <c r="G1" s="245"/>
      <c r="AG1" t="s">
        <v>90</v>
      </c>
    </row>
    <row r="2" spans="1:60" ht="24.9" customHeight="1" x14ac:dyDescent="0.25">
      <c r="A2" s="136" t="s">
        <v>6</v>
      </c>
      <c r="B2" s="47" t="s">
        <v>48</v>
      </c>
      <c r="C2" s="246" t="s">
        <v>49</v>
      </c>
      <c r="D2" s="247"/>
      <c r="E2" s="247"/>
      <c r="F2" s="247"/>
      <c r="G2" s="248"/>
      <c r="AG2" t="s">
        <v>91</v>
      </c>
    </row>
    <row r="3" spans="1:60" ht="24.9" customHeight="1" x14ac:dyDescent="0.25">
      <c r="A3" s="136" t="s">
        <v>7</v>
      </c>
      <c r="B3" s="47" t="s">
        <v>44</v>
      </c>
      <c r="C3" s="246" t="s">
        <v>45</v>
      </c>
      <c r="D3" s="247"/>
      <c r="E3" s="247"/>
      <c r="F3" s="247"/>
      <c r="G3" s="248"/>
      <c r="AC3" s="118" t="s">
        <v>91</v>
      </c>
      <c r="AG3" t="s">
        <v>92</v>
      </c>
    </row>
    <row r="4" spans="1:60" ht="24.9" customHeight="1" x14ac:dyDescent="0.25">
      <c r="A4" s="137" t="s">
        <v>8</v>
      </c>
      <c r="B4" s="138" t="s">
        <v>42</v>
      </c>
      <c r="C4" s="249" t="s">
        <v>43</v>
      </c>
      <c r="D4" s="250"/>
      <c r="E4" s="250"/>
      <c r="F4" s="250"/>
      <c r="G4" s="251"/>
      <c r="AG4" t="s">
        <v>93</v>
      </c>
    </row>
    <row r="5" spans="1:60" x14ac:dyDescent="0.25">
      <c r="D5" s="10"/>
    </row>
    <row r="6" spans="1:60" ht="39.6" x14ac:dyDescent="0.25">
      <c r="A6" s="140" t="s">
        <v>94</v>
      </c>
      <c r="B6" s="142" t="s">
        <v>95</v>
      </c>
      <c r="C6" s="142" t="s">
        <v>96</v>
      </c>
      <c r="D6" s="141" t="s">
        <v>97</v>
      </c>
      <c r="E6" s="140" t="s">
        <v>98</v>
      </c>
      <c r="F6" s="139" t="s">
        <v>99</v>
      </c>
      <c r="G6" s="140" t="s">
        <v>28</v>
      </c>
      <c r="H6" s="143" t="s">
        <v>29</v>
      </c>
      <c r="I6" s="143" t="s">
        <v>100</v>
      </c>
      <c r="J6" s="143" t="s">
        <v>30</v>
      </c>
      <c r="K6" s="143" t="s">
        <v>101</v>
      </c>
      <c r="L6" s="143" t="s">
        <v>102</v>
      </c>
      <c r="M6" s="143" t="s">
        <v>103</v>
      </c>
      <c r="N6" s="143" t="s">
        <v>104</v>
      </c>
      <c r="O6" s="143" t="s">
        <v>105</v>
      </c>
      <c r="P6" s="143" t="s">
        <v>106</v>
      </c>
      <c r="Q6" s="143" t="s">
        <v>107</v>
      </c>
      <c r="R6" s="143" t="s">
        <v>108</v>
      </c>
      <c r="S6" s="143" t="s">
        <v>109</v>
      </c>
      <c r="T6" s="143" t="s">
        <v>110</v>
      </c>
      <c r="U6" s="143" t="s">
        <v>111</v>
      </c>
      <c r="V6" s="143" t="s">
        <v>112</v>
      </c>
      <c r="W6" s="143" t="s">
        <v>113</v>
      </c>
      <c r="X6" s="143" t="s">
        <v>114</v>
      </c>
    </row>
    <row r="7" spans="1:60" hidden="1" x14ac:dyDescent="0.25">
      <c r="A7" s="3"/>
      <c r="B7" s="4"/>
      <c r="C7" s="4"/>
      <c r="D7" s="6"/>
      <c r="E7" s="145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</row>
    <row r="8" spans="1:60" x14ac:dyDescent="0.25">
      <c r="A8" s="159" t="s">
        <v>115</v>
      </c>
      <c r="B8" s="160" t="s">
        <v>56</v>
      </c>
      <c r="C8" s="181" t="s">
        <v>57</v>
      </c>
      <c r="D8" s="161"/>
      <c r="E8" s="162"/>
      <c r="F8" s="163"/>
      <c r="G8" s="163">
        <f>SUMIF(AG9:AG25,"&lt;&gt;NOR",G9:G25)</f>
        <v>0</v>
      </c>
      <c r="H8" s="163"/>
      <c r="I8" s="163">
        <f>SUM(I9:I25)</f>
        <v>0</v>
      </c>
      <c r="J8" s="163"/>
      <c r="K8" s="163">
        <f>SUM(K9:K25)</f>
        <v>0</v>
      </c>
      <c r="L8" s="163"/>
      <c r="M8" s="163">
        <f>SUM(M9:M25)</f>
        <v>0</v>
      </c>
      <c r="N8" s="163"/>
      <c r="O8" s="163">
        <f>SUM(O9:O25)</f>
        <v>2.21</v>
      </c>
      <c r="P8" s="163"/>
      <c r="Q8" s="163">
        <f>SUM(Q9:Q25)</f>
        <v>0</v>
      </c>
      <c r="R8" s="163"/>
      <c r="S8" s="163"/>
      <c r="T8" s="164"/>
      <c r="U8" s="158"/>
      <c r="V8" s="158">
        <f>SUM(V9:V25)</f>
        <v>0</v>
      </c>
      <c r="W8" s="158"/>
      <c r="X8" s="158"/>
      <c r="AG8" t="s">
        <v>116</v>
      </c>
    </row>
    <row r="9" spans="1:60" outlineLevel="1" x14ac:dyDescent="0.25">
      <c r="A9" s="165">
        <v>1</v>
      </c>
      <c r="B9" s="166" t="s">
        <v>117</v>
      </c>
      <c r="C9" s="182" t="s">
        <v>118</v>
      </c>
      <c r="D9" s="167" t="s">
        <v>119</v>
      </c>
      <c r="E9" s="168">
        <v>4.45</v>
      </c>
      <c r="F9" s="169"/>
      <c r="G9" s="170">
        <f>ROUND(E9*F9,2)</f>
        <v>0</v>
      </c>
      <c r="H9" s="169"/>
      <c r="I9" s="170">
        <f>ROUND(E9*H9,2)</f>
        <v>0</v>
      </c>
      <c r="J9" s="169"/>
      <c r="K9" s="170">
        <f>ROUND(E9*J9,2)</f>
        <v>0</v>
      </c>
      <c r="L9" s="170">
        <v>21</v>
      </c>
      <c r="M9" s="170">
        <f>G9*(1+L9/100)</f>
        <v>0</v>
      </c>
      <c r="N9" s="170">
        <v>6.4000000000000001E-2</v>
      </c>
      <c r="O9" s="170">
        <f>ROUND(E9*N9,2)</f>
        <v>0.28000000000000003</v>
      </c>
      <c r="P9" s="170">
        <v>0</v>
      </c>
      <c r="Q9" s="170">
        <f>ROUND(E9*P9,2)</f>
        <v>0</v>
      </c>
      <c r="R9" s="170"/>
      <c r="S9" s="170" t="s">
        <v>120</v>
      </c>
      <c r="T9" s="171" t="s">
        <v>120</v>
      </c>
      <c r="U9" s="154">
        <v>0</v>
      </c>
      <c r="V9" s="154">
        <f>ROUND(E9*U9,2)</f>
        <v>0</v>
      </c>
      <c r="W9" s="154"/>
      <c r="X9" s="154" t="s">
        <v>121</v>
      </c>
      <c r="Y9" s="144"/>
      <c r="Z9" s="144"/>
      <c r="AA9" s="144"/>
      <c r="AB9" s="144"/>
      <c r="AC9" s="144"/>
      <c r="AD9" s="144"/>
      <c r="AE9" s="144"/>
      <c r="AF9" s="144"/>
      <c r="AG9" s="144" t="s">
        <v>122</v>
      </c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</row>
    <row r="10" spans="1:60" outlineLevel="1" x14ac:dyDescent="0.25">
      <c r="A10" s="151"/>
      <c r="B10" s="152"/>
      <c r="C10" s="183" t="s">
        <v>123</v>
      </c>
      <c r="D10" s="156"/>
      <c r="E10" s="157">
        <v>2.97</v>
      </c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44"/>
      <c r="Z10" s="144"/>
      <c r="AA10" s="144"/>
      <c r="AB10" s="144"/>
      <c r="AC10" s="144"/>
      <c r="AD10" s="144"/>
      <c r="AE10" s="144"/>
      <c r="AF10" s="144"/>
      <c r="AG10" s="144" t="s">
        <v>124</v>
      </c>
      <c r="AH10" s="144">
        <v>0</v>
      </c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</row>
    <row r="11" spans="1:60" outlineLevel="1" x14ac:dyDescent="0.25">
      <c r="A11" s="151"/>
      <c r="B11" s="152"/>
      <c r="C11" s="183" t="s">
        <v>125</v>
      </c>
      <c r="D11" s="156"/>
      <c r="E11" s="157">
        <v>1.48</v>
      </c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44"/>
      <c r="Z11" s="144"/>
      <c r="AA11" s="144"/>
      <c r="AB11" s="144"/>
      <c r="AC11" s="144"/>
      <c r="AD11" s="144"/>
      <c r="AE11" s="144"/>
      <c r="AF11" s="144"/>
      <c r="AG11" s="144" t="s">
        <v>124</v>
      </c>
      <c r="AH11" s="144">
        <v>0</v>
      </c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</row>
    <row r="12" spans="1:60" outlineLevel="1" x14ac:dyDescent="0.25">
      <c r="A12" s="165">
        <v>2</v>
      </c>
      <c r="B12" s="166" t="s">
        <v>126</v>
      </c>
      <c r="C12" s="182" t="s">
        <v>127</v>
      </c>
      <c r="D12" s="167" t="s">
        <v>119</v>
      </c>
      <c r="E12" s="168">
        <v>73.260000000000005</v>
      </c>
      <c r="F12" s="169"/>
      <c r="G12" s="170">
        <f>ROUND(E12*F12,2)</f>
        <v>0</v>
      </c>
      <c r="H12" s="169"/>
      <c r="I12" s="170">
        <f>ROUND(E12*H12,2)</f>
        <v>0</v>
      </c>
      <c r="J12" s="169"/>
      <c r="K12" s="170">
        <f>ROUND(E12*J12,2)</f>
        <v>0</v>
      </c>
      <c r="L12" s="170">
        <v>21</v>
      </c>
      <c r="M12" s="170">
        <f>G12*(1+L12/100)</f>
        <v>0</v>
      </c>
      <c r="N12" s="170">
        <v>3.5799999999999998E-3</v>
      </c>
      <c r="O12" s="170">
        <f>ROUND(E12*N12,2)</f>
        <v>0.26</v>
      </c>
      <c r="P12" s="170">
        <v>0</v>
      </c>
      <c r="Q12" s="170">
        <f>ROUND(E12*P12,2)</f>
        <v>0</v>
      </c>
      <c r="R12" s="170"/>
      <c r="S12" s="170" t="s">
        <v>120</v>
      </c>
      <c r="T12" s="171" t="s">
        <v>120</v>
      </c>
      <c r="U12" s="154">
        <v>0</v>
      </c>
      <c r="V12" s="154">
        <f>ROUND(E12*U12,2)</f>
        <v>0</v>
      </c>
      <c r="W12" s="154"/>
      <c r="X12" s="154" t="s">
        <v>121</v>
      </c>
      <c r="Y12" s="144"/>
      <c r="Z12" s="144"/>
      <c r="AA12" s="144"/>
      <c r="AB12" s="144"/>
      <c r="AC12" s="144"/>
      <c r="AD12" s="144"/>
      <c r="AE12" s="144"/>
      <c r="AF12" s="144"/>
      <c r="AG12" s="144" t="s">
        <v>122</v>
      </c>
      <c r="AH12" s="144"/>
      <c r="AI12" s="144"/>
      <c r="AJ12" s="144"/>
      <c r="AK12" s="144"/>
      <c r="AL12" s="144"/>
      <c r="AM12" s="144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  <c r="BG12" s="144"/>
      <c r="BH12" s="144"/>
    </row>
    <row r="13" spans="1:60" outlineLevel="1" x14ac:dyDescent="0.25">
      <c r="A13" s="151"/>
      <c r="B13" s="152"/>
      <c r="C13" s="183" t="s">
        <v>128</v>
      </c>
      <c r="D13" s="156"/>
      <c r="E13" s="157">
        <v>73.260000000000005</v>
      </c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4"/>
      <c r="V13" s="154"/>
      <c r="W13" s="154"/>
      <c r="X13" s="154"/>
      <c r="Y13" s="144"/>
      <c r="Z13" s="144"/>
      <c r="AA13" s="144"/>
      <c r="AB13" s="144"/>
      <c r="AC13" s="144"/>
      <c r="AD13" s="144"/>
      <c r="AE13" s="144"/>
      <c r="AF13" s="144"/>
      <c r="AG13" s="144" t="s">
        <v>124</v>
      </c>
      <c r="AH13" s="144">
        <v>0</v>
      </c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</row>
    <row r="14" spans="1:60" ht="20.399999999999999" outlineLevel="1" x14ac:dyDescent="0.25">
      <c r="A14" s="172">
        <v>3</v>
      </c>
      <c r="B14" s="173" t="s">
        <v>129</v>
      </c>
      <c r="C14" s="184" t="s">
        <v>130</v>
      </c>
      <c r="D14" s="174" t="s">
        <v>119</v>
      </c>
      <c r="E14" s="175">
        <v>4.45</v>
      </c>
      <c r="F14" s="176"/>
      <c r="G14" s="177">
        <f>ROUND(E14*F14,2)</f>
        <v>0</v>
      </c>
      <c r="H14" s="176"/>
      <c r="I14" s="177">
        <f>ROUND(E14*H14,2)</f>
        <v>0</v>
      </c>
      <c r="J14" s="176"/>
      <c r="K14" s="177">
        <f>ROUND(E14*J14,2)</f>
        <v>0</v>
      </c>
      <c r="L14" s="177">
        <v>21</v>
      </c>
      <c r="M14" s="177">
        <f>G14*(1+L14/100)</f>
        <v>0</v>
      </c>
      <c r="N14" s="177">
        <v>4.9979999999999997E-2</v>
      </c>
      <c r="O14" s="177">
        <f>ROUND(E14*N14,2)</f>
        <v>0.22</v>
      </c>
      <c r="P14" s="177">
        <v>0</v>
      </c>
      <c r="Q14" s="177">
        <f>ROUND(E14*P14,2)</f>
        <v>0</v>
      </c>
      <c r="R14" s="177"/>
      <c r="S14" s="177" t="s">
        <v>120</v>
      </c>
      <c r="T14" s="178" t="s">
        <v>120</v>
      </c>
      <c r="U14" s="154">
        <v>0</v>
      </c>
      <c r="V14" s="154">
        <f>ROUND(E14*U14,2)</f>
        <v>0</v>
      </c>
      <c r="W14" s="154"/>
      <c r="X14" s="154" t="s">
        <v>121</v>
      </c>
      <c r="Y14" s="144"/>
      <c r="Z14" s="144"/>
      <c r="AA14" s="144"/>
      <c r="AB14" s="144"/>
      <c r="AC14" s="144"/>
      <c r="AD14" s="144"/>
      <c r="AE14" s="144"/>
      <c r="AF14" s="144"/>
      <c r="AG14" s="144" t="s">
        <v>122</v>
      </c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144"/>
      <c r="BD14" s="144"/>
      <c r="BE14" s="144"/>
      <c r="BF14" s="144"/>
      <c r="BG14" s="144"/>
      <c r="BH14" s="144"/>
    </row>
    <row r="15" spans="1:60" ht="20.399999999999999" outlineLevel="1" x14ac:dyDescent="0.25">
      <c r="A15" s="165">
        <v>4</v>
      </c>
      <c r="B15" s="166" t="s">
        <v>131</v>
      </c>
      <c r="C15" s="182" t="s">
        <v>132</v>
      </c>
      <c r="D15" s="167" t="s">
        <v>119</v>
      </c>
      <c r="E15" s="168">
        <v>54.741900000000001</v>
      </c>
      <c r="F15" s="169"/>
      <c r="G15" s="170">
        <f>ROUND(E15*F15,2)</f>
        <v>0</v>
      </c>
      <c r="H15" s="169"/>
      <c r="I15" s="170">
        <f>ROUND(E15*H15,2)</f>
        <v>0</v>
      </c>
      <c r="J15" s="169"/>
      <c r="K15" s="170">
        <f>ROUND(E15*J15,2)</f>
        <v>0</v>
      </c>
      <c r="L15" s="170">
        <v>21</v>
      </c>
      <c r="M15" s="170">
        <f>G15*(1+L15/100)</f>
        <v>0</v>
      </c>
      <c r="N15" s="170">
        <v>4.0600000000000002E-3</v>
      </c>
      <c r="O15" s="170">
        <f>ROUND(E15*N15,2)</f>
        <v>0.22</v>
      </c>
      <c r="P15" s="170">
        <v>0</v>
      </c>
      <c r="Q15" s="170">
        <f>ROUND(E15*P15,2)</f>
        <v>0</v>
      </c>
      <c r="R15" s="170"/>
      <c r="S15" s="170" t="s">
        <v>120</v>
      </c>
      <c r="T15" s="171" t="s">
        <v>120</v>
      </c>
      <c r="U15" s="154">
        <v>0</v>
      </c>
      <c r="V15" s="154">
        <f>ROUND(E15*U15,2)</f>
        <v>0</v>
      </c>
      <c r="W15" s="154"/>
      <c r="X15" s="154" t="s">
        <v>121</v>
      </c>
      <c r="Y15" s="144"/>
      <c r="Z15" s="144"/>
      <c r="AA15" s="144"/>
      <c r="AB15" s="144"/>
      <c r="AC15" s="144"/>
      <c r="AD15" s="144"/>
      <c r="AE15" s="144"/>
      <c r="AF15" s="144"/>
      <c r="AG15" s="144" t="s">
        <v>122</v>
      </c>
      <c r="AH15" s="144"/>
      <c r="AI15" s="144"/>
      <c r="AJ15" s="144"/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4"/>
      <c r="AV15" s="144"/>
      <c r="AW15" s="144"/>
      <c r="AX15" s="144"/>
      <c r="AY15" s="144"/>
      <c r="AZ15" s="144"/>
      <c r="BA15" s="144"/>
      <c r="BB15" s="144"/>
      <c r="BC15" s="144"/>
      <c r="BD15" s="144"/>
      <c r="BE15" s="144"/>
      <c r="BF15" s="144"/>
      <c r="BG15" s="144"/>
      <c r="BH15" s="144"/>
    </row>
    <row r="16" spans="1:60" outlineLevel="1" x14ac:dyDescent="0.25">
      <c r="A16" s="151"/>
      <c r="B16" s="152"/>
      <c r="C16" s="183" t="s">
        <v>133</v>
      </c>
      <c r="D16" s="156"/>
      <c r="E16" s="157">
        <v>24.4</v>
      </c>
      <c r="F16" s="154"/>
      <c r="G16" s="154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  <c r="V16" s="154"/>
      <c r="W16" s="154"/>
      <c r="X16" s="154"/>
      <c r="Y16" s="144"/>
      <c r="Z16" s="144"/>
      <c r="AA16" s="144"/>
      <c r="AB16" s="144"/>
      <c r="AC16" s="144"/>
      <c r="AD16" s="144"/>
      <c r="AE16" s="144"/>
      <c r="AF16" s="144"/>
      <c r="AG16" s="144" t="s">
        <v>124</v>
      </c>
      <c r="AH16" s="144">
        <v>0</v>
      </c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4"/>
      <c r="AT16" s="144"/>
      <c r="AU16" s="144"/>
      <c r="AV16" s="144"/>
      <c r="AW16" s="144"/>
      <c r="AX16" s="144"/>
      <c r="AY16" s="144"/>
      <c r="AZ16" s="144"/>
      <c r="BA16" s="144"/>
      <c r="BB16" s="144"/>
      <c r="BC16" s="144"/>
      <c r="BD16" s="144"/>
      <c r="BE16" s="144"/>
      <c r="BF16" s="144"/>
      <c r="BG16" s="144"/>
      <c r="BH16" s="144"/>
    </row>
    <row r="17" spans="1:60" outlineLevel="1" x14ac:dyDescent="0.25">
      <c r="A17" s="151"/>
      <c r="B17" s="152"/>
      <c r="C17" s="183" t="s">
        <v>134</v>
      </c>
      <c r="D17" s="156"/>
      <c r="E17" s="157">
        <v>30.35</v>
      </c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4"/>
      <c r="V17" s="154"/>
      <c r="W17" s="154"/>
      <c r="X17" s="154"/>
      <c r="Y17" s="144"/>
      <c r="Z17" s="144"/>
      <c r="AA17" s="144"/>
      <c r="AB17" s="144"/>
      <c r="AC17" s="144"/>
      <c r="AD17" s="144"/>
      <c r="AE17" s="144"/>
      <c r="AF17" s="144"/>
      <c r="AG17" s="144" t="s">
        <v>124</v>
      </c>
      <c r="AH17" s="144">
        <v>0</v>
      </c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</row>
    <row r="18" spans="1:60" outlineLevel="1" x14ac:dyDescent="0.25">
      <c r="A18" s="165">
        <v>5</v>
      </c>
      <c r="B18" s="166" t="s">
        <v>135</v>
      </c>
      <c r="C18" s="182" t="s">
        <v>136</v>
      </c>
      <c r="D18" s="167" t="s">
        <v>119</v>
      </c>
      <c r="E18" s="168">
        <v>1.28</v>
      </c>
      <c r="F18" s="169"/>
      <c r="G18" s="170">
        <f>ROUND(E18*F18,2)</f>
        <v>0</v>
      </c>
      <c r="H18" s="169"/>
      <c r="I18" s="170">
        <f>ROUND(E18*H18,2)</f>
        <v>0</v>
      </c>
      <c r="J18" s="169"/>
      <c r="K18" s="170">
        <f>ROUND(E18*J18,2)</f>
        <v>0</v>
      </c>
      <c r="L18" s="170">
        <v>21</v>
      </c>
      <c r="M18" s="170">
        <f>G18*(1+L18/100)</f>
        <v>0</v>
      </c>
      <c r="N18" s="170">
        <v>6.4000000000000001E-2</v>
      </c>
      <c r="O18" s="170">
        <f>ROUND(E18*N18,2)</f>
        <v>0.08</v>
      </c>
      <c r="P18" s="170">
        <v>0</v>
      </c>
      <c r="Q18" s="170">
        <f>ROUND(E18*P18,2)</f>
        <v>0</v>
      </c>
      <c r="R18" s="170"/>
      <c r="S18" s="170" t="s">
        <v>120</v>
      </c>
      <c r="T18" s="171" t="s">
        <v>120</v>
      </c>
      <c r="U18" s="154">
        <v>0</v>
      </c>
      <c r="V18" s="154">
        <f>ROUND(E18*U18,2)</f>
        <v>0</v>
      </c>
      <c r="W18" s="154"/>
      <c r="X18" s="154" t="s">
        <v>121</v>
      </c>
      <c r="Y18" s="144"/>
      <c r="Z18" s="144"/>
      <c r="AA18" s="144"/>
      <c r="AB18" s="144"/>
      <c r="AC18" s="144"/>
      <c r="AD18" s="144"/>
      <c r="AE18" s="144"/>
      <c r="AF18" s="144"/>
      <c r="AG18" s="144" t="s">
        <v>122</v>
      </c>
      <c r="AH18" s="144"/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44"/>
      <c r="BA18" s="144"/>
      <c r="BB18" s="144"/>
      <c r="BC18" s="144"/>
      <c r="BD18" s="144"/>
      <c r="BE18" s="144"/>
      <c r="BF18" s="144"/>
      <c r="BG18" s="144"/>
      <c r="BH18" s="144"/>
    </row>
    <row r="19" spans="1:60" outlineLevel="1" x14ac:dyDescent="0.25">
      <c r="A19" s="151"/>
      <c r="B19" s="152"/>
      <c r="C19" s="183" t="s">
        <v>137</v>
      </c>
      <c r="D19" s="156"/>
      <c r="E19" s="157">
        <v>1.28</v>
      </c>
      <c r="F19" s="154"/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4"/>
      <c r="V19" s="154"/>
      <c r="W19" s="154"/>
      <c r="X19" s="154"/>
      <c r="Y19" s="144"/>
      <c r="Z19" s="144"/>
      <c r="AA19" s="144"/>
      <c r="AB19" s="144"/>
      <c r="AC19" s="144"/>
      <c r="AD19" s="144"/>
      <c r="AE19" s="144"/>
      <c r="AF19" s="144"/>
      <c r="AG19" s="144" t="s">
        <v>124</v>
      </c>
      <c r="AH19" s="144">
        <v>0</v>
      </c>
      <c r="AI19" s="144"/>
      <c r="AJ19" s="144"/>
      <c r="AK19" s="144"/>
      <c r="AL19" s="144"/>
      <c r="AM19" s="144"/>
      <c r="AN19" s="144"/>
      <c r="AO19" s="144"/>
      <c r="AP19" s="144"/>
      <c r="AQ19" s="144"/>
      <c r="AR19" s="144"/>
      <c r="AS19" s="144"/>
      <c r="AT19" s="144"/>
      <c r="AU19" s="144"/>
      <c r="AV19" s="144"/>
      <c r="AW19" s="144"/>
      <c r="AX19" s="144"/>
      <c r="AY19" s="144"/>
      <c r="AZ19" s="144"/>
      <c r="BA19" s="144"/>
      <c r="BB19" s="144"/>
      <c r="BC19" s="144"/>
      <c r="BD19" s="144"/>
      <c r="BE19" s="144"/>
      <c r="BF19" s="144"/>
      <c r="BG19" s="144"/>
      <c r="BH19" s="144"/>
    </row>
    <row r="20" spans="1:60" outlineLevel="1" x14ac:dyDescent="0.25">
      <c r="A20" s="165">
        <v>6</v>
      </c>
      <c r="B20" s="166" t="s">
        <v>138</v>
      </c>
      <c r="C20" s="182" t="s">
        <v>139</v>
      </c>
      <c r="D20" s="167" t="s">
        <v>119</v>
      </c>
      <c r="E20" s="168">
        <v>91.13</v>
      </c>
      <c r="F20" s="169"/>
      <c r="G20" s="170">
        <f>ROUND(E20*F20,2)</f>
        <v>0</v>
      </c>
      <c r="H20" s="169"/>
      <c r="I20" s="170">
        <f>ROUND(E20*H20,2)</f>
        <v>0</v>
      </c>
      <c r="J20" s="169"/>
      <c r="K20" s="170">
        <f>ROUND(E20*J20,2)</f>
        <v>0</v>
      </c>
      <c r="L20" s="170">
        <v>21</v>
      </c>
      <c r="M20" s="170">
        <f>G20*(1+L20/100)</f>
        <v>0</v>
      </c>
      <c r="N20" s="170">
        <v>1.2030000000000001E-2</v>
      </c>
      <c r="O20" s="170">
        <f>ROUND(E20*N20,2)</f>
        <v>1.1000000000000001</v>
      </c>
      <c r="P20" s="170">
        <v>0</v>
      </c>
      <c r="Q20" s="170">
        <f>ROUND(E20*P20,2)</f>
        <v>0</v>
      </c>
      <c r="R20" s="170"/>
      <c r="S20" s="170" t="s">
        <v>120</v>
      </c>
      <c r="T20" s="171" t="s">
        <v>120</v>
      </c>
      <c r="U20" s="154">
        <v>0</v>
      </c>
      <c r="V20" s="154">
        <f>ROUND(E20*U20,2)</f>
        <v>0</v>
      </c>
      <c r="W20" s="154"/>
      <c r="X20" s="154" t="s">
        <v>121</v>
      </c>
      <c r="Y20" s="144"/>
      <c r="Z20" s="144"/>
      <c r="AA20" s="144"/>
      <c r="AB20" s="144"/>
      <c r="AC20" s="144"/>
      <c r="AD20" s="144"/>
      <c r="AE20" s="144"/>
      <c r="AF20" s="144"/>
      <c r="AG20" s="144" t="s">
        <v>122</v>
      </c>
      <c r="AH20" s="144"/>
      <c r="AI20" s="144"/>
      <c r="AJ20" s="144"/>
      <c r="AK20" s="144"/>
      <c r="AL20" s="144"/>
      <c r="AM20" s="144"/>
      <c r="AN20" s="144"/>
      <c r="AO20" s="144"/>
      <c r="AP20" s="144"/>
      <c r="AQ20" s="144"/>
      <c r="AR20" s="144"/>
      <c r="AS20" s="144"/>
      <c r="AT20" s="144"/>
      <c r="AU20" s="144"/>
      <c r="AV20" s="144"/>
      <c r="AW20" s="144"/>
      <c r="AX20" s="144"/>
      <c r="AY20" s="144"/>
      <c r="AZ20" s="144"/>
      <c r="BA20" s="144"/>
      <c r="BB20" s="144"/>
      <c r="BC20" s="144"/>
      <c r="BD20" s="144"/>
      <c r="BE20" s="144"/>
      <c r="BF20" s="144"/>
      <c r="BG20" s="144"/>
      <c r="BH20" s="144"/>
    </row>
    <row r="21" spans="1:60" outlineLevel="1" x14ac:dyDescent="0.25">
      <c r="A21" s="151"/>
      <c r="B21" s="152"/>
      <c r="C21" s="183" t="s">
        <v>140</v>
      </c>
      <c r="D21" s="156"/>
      <c r="E21" s="157">
        <v>47.36</v>
      </c>
      <c r="F21" s="154"/>
      <c r="G21" s="154"/>
      <c r="H21" s="154"/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  <c r="U21" s="154"/>
      <c r="V21" s="154"/>
      <c r="W21" s="154"/>
      <c r="X21" s="154"/>
      <c r="Y21" s="144"/>
      <c r="Z21" s="144"/>
      <c r="AA21" s="144"/>
      <c r="AB21" s="144"/>
      <c r="AC21" s="144"/>
      <c r="AD21" s="144"/>
      <c r="AE21" s="144"/>
      <c r="AF21" s="144"/>
      <c r="AG21" s="144" t="s">
        <v>124</v>
      </c>
      <c r="AH21" s="144">
        <v>0</v>
      </c>
      <c r="AI21" s="144"/>
      <c r="AJ21" s="144"/>
      <c r="AK21" s="144"/>
      <c r="AL21" s="144"/>
      <c r="AM21" s="144"/>
      <c r="AN21" s="144"/>
      <c r="AO21" s="144"/>
      <c r="AP21" s="144"/>
      <c r="AQ21" s="144"/>
      <c r="AR21" s="144"/>
      <c r="AS21" s="144"/>
      <c r="AT21" s="144"/>
      <c r="AU21" s="144"/>
      <c r="AV21" s="144"/>
      <c r="AW21" s="144"/>
      <c r="AX21" s="144"/>
      <c r="AY21" s="144"/>
      <c r="AZ21" s="144"/>
      <c r="BA21" s="144"/>
      <c r="BB21" s="144"/>
      <c r="BC21" s="144"/>
      <c r="BD21" s="144"/>
      <c r="BE21" s="144"/>
      <c r="BF21" s="144"/>
      <c r="BG21" s="144"/>
      <c r="BH21" s="144"/>
    </row>
    <row r="22" spans="1:60" outlineLevel="1" x14ac:dyDescent="0.25">
      <c r="A22" s="151"/>
      <c r="B22" s="152"/>
      <c r="C22" s="183" t="s">
        <v>141</v>
      </c>
      <c r="D22" s="156"/>
      <c r="E22" s="157">
        <v>63.36</v>
      </c>
      <c r="F22" s="154"/>
      <c r="G22" s="154"/>
      <c r="H22" s="154"/>
      <c r="I22" s="154"/>
      <c r="J22" s="154"/>
      <c r="K22" s="154"/>
      <c r="L22" s="154"/>
      <c r="M22" s="154"/>
      <c r="N22" s="154"/>
      <c r="O22" s="154"/>
      <c r="P22" s="154"/>
      <c r="Q22" s="154"/>
      <c r="R22" s="154"/>
      <c r="S22" s="154"/>
      <c r="T22" s="154"/>
      <c r="U22" s="154"/>
      <c r="V22" s="154"/>
      <c r="W22" s="154"/>
      <c r="X22" s="154"/>
      <c r="Y22" s="144"/>
      <c r="Z22" s="144"/>
      <c r="AA22" s="144"/>
      <c r="AB22" s="144"/>
      <c r="AC22" s="144"/>
      <c r="AD22" s="144"/>
      <c r="AE22" s="144"/>
      <c r="AF22" s="144"/>
      <c r="AG22" s="144" t="s">
        <v>124</v>
      </c>
      <c r="AH22" s="144">
        <v>0</v>
      </c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</row>
    <row r="23" spans="1:60" outlineLevel="1" x14ac:dyDescent="0.25">
      <c r="A23" s="151"/>
      <c r="B23" s="152"/>
      <c r="C23" s="183" t="s">
        <v>142</v>
      </c>
      <c r="D23" s="156"/>
      <c r="E23" s="157">
        <v>-6.09</v>
      </c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4"/>
      <c r="X23" s="154"/>
      <c r="Y23" s="144"/>
      <c r="Z23" s="144"/>
      <c r="AA23" s="144"/>
      <c r="AB23" s="144"/>
      <c r="AC23" s="144"/>
      <c r="AD23" s="144"/>
      <c r="AE23" s="144"/>
      <c r="AF23" s="144"/>
      <c r="AG23" s="144" t="s">
        <v>124</v>
      </c>
      <c r="AH23" s="144">
        <v>0</v>
      </c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  <c r="BC23" s="144"/>
      <c r="BD23" s="144"/>
      <c r="BE23" s="144"/>
      <c r="BF23" s="144"/>
      <c r="BG23" s="144"/>
      <c r="BH23" s="144"/>
    </row>
    <row r="24" spans="1:60" outlineLevel="1" x14ac:dyDescent="0.25">
      <c r="A24" s="151"/>
      <c r="B24" s="152"/>
      <c r="C24" s="183" t="s">
        <v>143</v>
      </c>
      <c r="D24" s="156"/>
      <c r="E24" s="157">
        <v>-13.5</v>
      </c>
      <c r="F24" s="154"/>
      <c r="G24" s="154"/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  <c r="U24" s="154"/>
      <c r="V24" s="154"/>
      <c r="W24" s="154"/>
      <c r="X24" s="154"/>
      <c r="Y24" s="144"/>
      <c r="Z24" s="144"/>
      <c r="AA24" s="144"/>
      <c r="AB24" s="144"/>
      <c r="AC24" s="144"/>
      <c r="AD24" s="144"/>
      <c r="AE24" s="144"/>
      <c r="AF24" s="144"/>
      <c r="AG24" s="144" t="s">
        <v>124</v>
      </c>
      <c r="AH24" s="144">
        <v>0</v>
      </c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</row>
    <row r="25" spans="1:60" ht="20.399999999999999" outlineLevel="1" x14ac:dyDescent="0.25">
      <c r="A25" s="172">
        <v>7</v>
      </c>
      <c r="B25" s="173" t="s">
        <v>144</v>
      </c>
      <c r="C25" s="184" t="s">
        <v>145</v>
      </c>
      <c r="D25" s="174" t="s">
        <v>119</v>
      </c>
      <c r="E25" s="175">
        <v>1.28</v>
      </c>
      <c r="F25" s="176"/>
      <c r="G25" s="177">
        <f>ROUND(E25*F25,2)</f>
        <v>0</v>
      </c>
      <c r="H25" s="176"/>
      <c r="I25" s="177">
        <f>ROUND(E25*H25,2)</f>
        <v>0</v>
      </c>
      <c r="J25" s="176"/>
      <c r="K25" s="177">
        <f>ROUND(E25*J25,2)</f>
        <v>0</v>
      </c>
      <c r="L25" s="177">
        <v>21</v>
      </c>
      <c r="M25" s="177">
        <f>G25*(1+L25/100)</f>
        <v>0</v>
      </c>
      <c r="N25" s="177">
        <v>3.6490000000000002E-2</v>
      </c>
      <c r="O25" s="177">
        <f>ROUND(E25*N25,2)</f>
        <v>0.05</v>
      </c>
      <c r="P25" s="177">
        <v>0</v>
      </c>
      <c r="Q25" s="177">
        <f>ROUND(E25*P25,2)</f>
        <v>0</v>
      </c>
      <c r="R25" s="177"/>
      <c r="S25" s="177" t="s">
        <v>120</v>
      </c>
      <c r="T25" s="178" t="s">
        <v>120</v>
      </c>
      <c r="U25" s="154">
        <v>0</v>
      </c>
      <c r="V25" s="154">
        <f>ROUND(E25*U25,2)</f>
        <v>0</v>
      </c>
      <c r="W25" s="154"/>
      <c r="X25" s="154" t="s">
        <v>121</v>
      </c>
      <c r="Y25" s="144"/>
      <c r="Z25" s="144"/>
      <c r="AA25" s="144"/>
      <c r="AB25" s="144"/>
      <c r="AC25" s="144"/>
      <c r="AD25" s="144"/>
      <c r="AE25" s="144"/>
      <c r="AF25" s="144"/>
      <c r="AG25" s="144" t="s">
        <v>122</v>
      </c>
      <c r="AH25" s="144"/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4"/>
      <c r="AV25" s="144"/>
      <c r="AW25" s="144"/>
      <c r="AX25" s="144"/>
      <c r="AY25" s="144"/>
      <c r="AZ25" s="144"/>
      <c r="BA25" s="144"/>
      <c r="BB25" s="144"/>
      <c r="BC25" s="144"/>
      <c r="BD25" s="144"/>
      <c r="BE25" s="144"/>
      <c r="BF25" s="144"/>
      <c r="BG25" s="144"/>
      <c r="BH25" s="144"/>
    </row>
    <row r="26" spans="1:60" x14ac:dyDescent="0.25">
      <c r="A26" s="159" t="s">
        <v>115</v>
      </c>
      <c r="B26" s="160" t="s">
        <v>58</v>
      </c>
      <c r="C26" s="181" t="s">
        <v>59</v>
      </c>
      <c r="D26" s="161"/>
      <c r="E26" s="162"/>
      <c r="F26" s="163"/>
      <c r="G26" s="163">
        <f>SUMIF(AG27:AG27,"&lt;&gt;NOR",G27:G27)</f>
        <v>0</v>
      </c>
      <c r="H26" s="163"/>
      <c r="I26" s="163">
        <f>SUM(I27:I27)</f>
        <v>0</v>
      </c>
      <c r="J26" s="163"/>
      <c r="K26" s="163">
        <f>SUM(K27:K27)</f>
        <v>0</v>
      </c>
      <c r="L26" s="163"/>
      <c r="M26" s="163">
        <f>SUM(M27:M27)</f>
        <v>0</v>
      </c>
      <c r="N26" s="163"/>
      <c r="O26" s="163">
        <f>SUM(O27:O27)</f>
        <v>0.12</v>
      </c>
      <c r="P26" s="163"/>
      <c r="Q26" s="163">
        <f>SUM(Q27:Q27)</f>
        <v>0</v>
      </c>
      <c r="R26" s="163"/>
      <c r="S26" s="163"/>
      <c r="T26" s="164"/>
      <c r="U26" s="158"/>
      <c r="V26" s="158">
        <f>SUM(V27:V27)</f>
        <v>0</v>
      </c>
      <c r="W26" s="158"/>
      <c r="X26" s="158"/>
      <c r="AG26" t="s">
        <v>116</v>
      </c>
    </row>
    <row r="27" spans="1:60" outlineLevel="1" x14ac:dyDescent="0.25">
      <c r="A27" s="172">
        <v>8</v>
      </c>
      <c r="B27" s="173" t="s">
        <v>146</v>
      </c>
      <c r="C27" s="184" t="s">
        <v>147</v>
      </c>
      <c r="D27" s="174" t="s">
        <v>119</v>
      </c>
      <c r="E27" s="175">
        <v>73.260000000000005</v>
      </c>
      <c r="F27" s="176"/>
      <c r="G27" s="177">
        <f>ROUND(E27*F27,2)</f>
        <v>0</v>
      </c>
      <c r="H27" s="176"/>
      <c r="I27" s="177">
        <f>ROUND(E27*H27,2)</f>
        <v>0</v>
      </c>
      <c r="J27" s="176"/>
      <c r="K27" s="177">
        <f>ROUND(E27*J27,2)</f>
        <v>0</v>
      </c>
      <c r="L27" s="177">
        <v>21</v>
      </c>
      <c r="M27" s="177">
        <f>G27*(1+L27/100)</f>
        <v>0</v>
      </c>
      <c r="N27" s="177">
        <v>1.58E-3</v>
      </c>
      <c r="O27" s="177">
        <f>ROUND(E27*N27,2)</f>
        <v>0.12</v>
      </c>
      <c r="P27" s="177">
        <v>0</v>
      </c>
      <c r="Q27" s="177">
        <f>ROUND(E27*P27,2)</f>
        <v>0</v>
      </c>
      <c r="R27" s="177"/>
      <c r="S27" s="177" t="s">
        <v>120</v>
      </c>
      <c r="T27" s="178" t="s">
        <v>120</v>
      </c>
      <c r="U27" s="154">
        <v>0</v>
      </c>
      <c r="V27" s="154">
        <f>ROUND(E27*U27,2)</f>
        <v>0</v>
      </c>
      <c r="W27" s="154"/>
      <c r="X27" s="154" t="s">
        <v>121</v>
      </c>
      <c r="Y27" s="144"/>
      <c r="Z27" s="144"/>
      <c r="AA27" s="144"/>
      <c r="AB27" s="144"/>
      <c r="AC27" s="144"/>
      <c r="AD27" s="144"/>
      <c r="AE27" s="144"/>
      <c r="AF27" s="144"/>
      <c r="AG27" s="144" t="s">
        <v>122</v>
      </c>
      <c r="AH27" s="144"/>
      <c r="AI27" s="144"/>
      <c r="AJ27" s="144"/>
      <c r="AK27" s="144"/>
      <c r="AL27" s="144"/>
      <c r="AM27" s="144"/>
      <c r="AN27" s="144"/>
      <c r="AO27" s="144"/>
      <c r="AP27" s="144"/>
      <c r="AQ27" s="144"/>
      <c r="AR27" s="144"/>
      <c r="AS27" s="144"/>
      <c r="AT27" s="144"/>
      <c r="AU27" s="144"/>
      <c r="AV27" s="144"/>
      <c r="AW27" s="144"/>
      <c r="AX27" s="144"/>
      <c r="AY27" s="144"/>
      <c r="AZ27" s="144"/>
      <c r="BA27" s="144"/>
      <c r="BB27" s="144"/>
      <c r="BC27" s="144"/>
      <c r="BD27" s="144"/>
      <c r="BE27" s="144"/>
      <c r="BF27" s="144"/>
      <c r="BG27" s="144"/>
      <c r="BH27" s="144"/>
    </row>
    <row r="28" spans="1:60" x14ac:dyDescent="0.25">
      <c r="A28" s="159" t="s">
        <v>115</v>
      </c>
      <c r="B28" s="160" t="s">
        <v>60</v>
      </c>
      <c r="C28" s="181" t="s">
        <v>61</v>
      </c>
      <c r="D28" s="161"/>
      <c r="E28" s="162"/>
      <c r="F28" s="163"/>
      <c r="G28" s="163">
        <f>SUMIF(AG29:AG32,"&lt;&gt;NOR",G29:G32)</f>
        <v>0</v>
      </c>
      <c r="H28" s="163"/>
      <c r="I28" s="163">
        <f>SUM(I29:I32)</f>
        <v>0</v>
      </c>
      <c r="J28" s="163"/>
      <c r="K28" s="163">
        <f>SUM(K29:K32)</f>
        <v>0</v>
      </c>
      <c r="L28" s="163"/>
      <c r="M28" s="163">
        <f>SUM(M29:M32)</f>
        <v>0</v>
      </c>
      <c r="N28" s="163"/>
      <c r="O28" s="163">
        <f>SUM(O29:O32)</f>
        <v>24.54</v>
      </c>
      <c r="P28" s="163"/>
      <c r="Q28" s="163">
        <f>SUM(Q29:Q32)</f>
        <v>0</v>
      </c>
      <c r="R28" s="163"/>
      <c r="S28" s="163"/>
      <c r="T28" s="164"/>
      <c r="U28" s="158"/>
      <c r="V28" s="158">
        <f>SUM(V29:V32)</f>
        <v>0</v>
      </c>
      <c r="W28" s="158"/>
      <c r="X28" s="158"/>
      <c r="AG28" t="s">
        <v>116</v>
      </c>
    </row>
    <row r="29" spans="1:60" outlineLevel="1" x14ac:dyDescent="0.25">
      <c r="A29" s="165">
        <v>9</v>
      </c>
      <c r="B29" s="166" t="s">
        <v>148</v>
      </c>
      <c r="C29" s="182" t="s">
        <v>149</v>
      </c>
      <c r="D29" s="167" t="s">
        <v>150</v>
      </c>
      <c r="E29" s="168">
        <v>46.9</v>
      </c>
      <c r="F29" s="169"/>
      <c r="G29" s="170">
        <f>ROUND(E29*F29,2)</f>
        <v>0</v>
      </c>
      <c r="H29" s="169"/>
      <c r="I29" s="170">
        <f>ROUND(E29*H29,2)</f>
        <v>0</v>
      </c>
      <c r="J29" s="169"/>
      <c r="K29" s="170">
        <f>ROUND(E29*J29,2)</f>
        <v>0</v>
      </c>
      <c r="L29" s="170">
        <v>21</v>
      </c>
      <c r="M29" s="170">
        <f>G29*(1+L29/100)</f>
        <v>0</v>
      </c>
      <c r="N29" s="170">
        <v>0.52314000000000005</v>
      </c>
      <c r="O29" s="170">
        <f>ROUND(E29*N29,2)</f>
        <v>24.54</v>
      </c>
      <c r="P29" s="170">
        <v>0</v>
      </c>
      <c r="Q29" s="170">
        <f>ROUND(E29*P29,2)</f>
        <v>0</v>
      </c>
      <c r="R29" s="170"/>
      <c r="S29" s="170" t="s">
        <v>151</v>
      </c>
      <c r="T29" s="171" t="s">
        <v>152</v>
      </c>
      <c r="U29" s="154">
        <v>0</v>
      </c>
      <c r="V29" s="154">
        <f>ROUND(E29*U29,2)</f>
        <v>0</v>
      </c>
      <c r="W29" s="154"/>
      <c r="X29" s="154" t="s">
        <v>121</v>
      </c>
      <c r="Y29" s="144"/>
      <c r="Z29" s="144"/>
      <c r="AA29" s="144"/>
      <c r="AB29" s="144"/>
      <c r="AC29" s="144"/>
      <c r="AD29" s="144"/>
      <c r="AE29" s="144"/>
      <c r="AF29" s="144"/>
      <c r="AG29" s="144" t="s">
        <v>153</v>
      </c>
      <c r="AH29" s="144"/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  <c r="BE29" s="144"/>
      <c r="BF29" s="144"/>
      <c r="BG29" s="144"/>
      <c r="BH29" s="144"/>
    </row>
    <row r="30" spans="1:60" outlineLevel="1" x14ac:dyDescent="0.25">
      <c r="A30" s="151"/>
      <c r="B30" s="152"/>
      <c r="C30" s="183" t="s">
        <v>154</v>
      </c>
      <c r="D30" s="156"/>
      <c r="E30" s="157">
        <v>37</v>
      </c>
      <c r="F30" s="154"/>
      <c r="G30" s="154"/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4"/>
      <c r="X30" s="154"/>
      <c r="Y30" s="144"/>
      <c r="Z30" s="144"/>
      <c r="AA30" s="144"/>
      <c r="AB30" s="144"/>
      <c r="AC30" s="144"/>
      <c r="AD30" s="144"/>
      <c r="AE30" s="144"/>
      <c r="AF30" s="144"/>
      <c r="AG30" s="144" t="s">
        <v>124</v>
      </c>
      <c r="AH30" s="144">
        <v>0</v>
      </c>
      <c r="AI30" s="144"/>
      <c r="AJ30" s="144"/>
      <c r="AK30" s="144"/>
      <c r="AL30" s="144"/>
      <c r="AM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  <c r="BE30" s="144"/>
      <c r="BF30" s="144"/>
      <c r="BG30" s="144"/>
      <c r="BH30" s="144"/>
    </row>
    <row r="31" spans="1:60" outlineLevel="1" x14ac:dyDescent="0.25">
      <c r="A31" s="151"/>
      <c r="B31" s="152"/>
      <c r="C31" s="183" t="s">
        <v>155</v>
      </c>
      <c r="D31" s="156"/>
      <c r="E31" s="157">
        <v>9.9</v>
      </c>
      <c r="F31" s="154"/>
      <c r="G31" s="154"/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4"/>
      <c r="V31" s="154"/>
      <c r="W31" s="154"/>
      <c r="X31" s="154"/>
      <c r="Y31" s="144"/>
      <c r="Z31" s="144"/>
      <c r="AA31" s="144"/>
      <c r="AB31" s="144"/>
      <c r="AC31" s="144"/>
      <c r="AD31" s="144"/>
      <c r="AE31" s="144"/>
      <c r="AF31" s="144"/>
      <c r="AG31" s="144" t="s">
        <v>124</v>
      </c>
      <c r="AH31" s="144">
        <v>0</v>
      </c>
      <c r="AI31" s="144"/>
      <c r="AJ31" s="144"/>
      <c r="AK31" s="144"/>
      <c r="AL31" s="144"/>
      <c r="AM31" s="144"/>
      <c r="AN31" s="144"/>
      <c r="AO31" s="144"/>
      <c r="AP31" s="144"/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144"/>
      <c r="BD31" s="144"/>
      <c r="BE31" s="144"/>
      <c r="BF31" s="144"/>
      <c r="BG31" s="144"/>
      <c r="BH31" s="144"/>
    </row>
    <row r="32" spans="1:60" outlineLevel="1" x14ac:dyDescent="0.25">
      <c r="A32" s="172">
        <v>10</v>
      </c>
      <c r="B32" s="173" t="s">
        <v>156</v>
      </c>
      <c r="C32" s="184" t="s">
        <v>157</v>
      </c>
      <c r="D32" s="174" t="s">
        <v>119</v>
      </c>
      <c r="E32" s="175">
        <v>73.260000000000005</v>
      </c>
      <c r="F32" s="176"/>
      <c r="G32" s="177">
        <f>ROUND(E32*F32,2)</f>
        <v>0</v>
      </c>
      <c r="H32" s="176"/>
      <c r="I32" s="177">
        <f>ROUND(E32*H32,2)</f>
        <v>0</v>
      </c>
      <c r="J32" s="176"/>
      <c r="K32" s="177">
        <f>ROUND(E32*J32,2)</f>
        <v>0</v>
      </c>
      <c r="L32" s="177">
        <v>21</v>
      </c>
      <c r="M32" s="177">
        <f>G32*(1+L32/100)</f>
        <v>0</v>
      </c>
      <c r="N32" s="177">
        <v>4.0000000000000003E-5</v>
      </c>
      <c r="O32" s="177">
        <f>ROUND(E32*N32,2)</f>
        <v>0</v>
      </c>
      <c r="P32" s="177">
        <v>0</v>
      </c>
      <c r="Q32" s="177">
        <f>ROUND(E32*P32,2)</f>
        <v>0</v>
      </c>
      <c r="R32" s="177"/>
      <c r="S32" s="177" t="s">
        <v>120</v>
      </c>
      <c r="T32" s="178" t="s">
        <v>120</v>
      </c>
      <c r="U32" s="154">
        <v>0</v>
      </c>
      <c r="V32" s="154">
        <f>ROUND(E32*U32,2)</f>
        <v>0</v>
      </c>
      <c r="W32" s="154"/>
      <c r="X32" s="154" t="s">
        <v>121</v>
      </c>
      <c r="Y32" s="144"/>
      <c r="Z32" s="144"/>
      <c r="AA32" s="144"/>
      <c r="AB32" s="144"/>
      <c r="AC32" s="144"/>
      <c r="AD32" s="144"/>
      <c r="AE32" s="144"/>
      <c r="AF32" s="144"/>
      <c r="AG32" s="144" t="s">
        <v>122</v>
      </c>
      <c r="AH32" s="144"/>
      <c r="AI32" s="144"/>
      <c r="AJ32" s="144"/>
      <c r="AK32" s="144"/>
      <c r="AL32" s="144"/>
      <c r="AM32" s="144"/>
      <c r="AN32" s="144"/>
      <c r="AO32" s="144"/>
      <c r="AP32" s="144"/>
      <c r="AQ32" s="144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</row>
    <row r="33" spans="1:60" x14ac:dyDescent="0.25">
      <c r="A33" s="159" t="s">
        <v>115</v>
      </c>
      <c r="B33" s="160" t="s">
        <v>62</v>
      </c>
      <c r="C33" s="181" t="s">
        <v>63</v>
      </c>
      <c r="D33" s="161"/>
      <c r="E33" s="162"/>
      <c r="F33" s="163"/>
      <c r="G33" s="163">
        <f>SUMIF(AG34:AG39,"&lt;&gt;NOR",G34:G39)</f>
        <v>0</v>
      </c>
      <c r="H33" s="163"/>
      <c r="I33" s="163">
        <f>SUM(I34:I39)</f>
        <v>0</v>
      </c>
      <c r="J33" s="163"/>
      <c r="K33" s="163">
        <f>SUM(K34:K39)</f>
        <v>0</v>
      </c>
      <c r="L33" s="163"/>
      <c r="M33" s="163">
        <f>SUM(M34:M39)</f>
        <v>0</v>
      </c>
      <c r="N33" s="163"/>
      <c r="O33" s="163">
        <f>SUM(O34:O39)</f>
        <v>0</v>
      </c>
      <c r="P33" s="163"/>
      <c r="Q33" s="163">
        <f>SUM(Q34:Q39)</f>
        <v>1.27</v>
      </c>
      <c r="R33" s="163"/>
      <c r="S33" s="163"/>
      <c r="T33" s="164"/>
      <c r="U33" s="158"/>
      <c r="V33" s="158">
        <f>SUM(V34:V39)</f>
        <v>0</v>
      </c>
      <c r="W33" s="158"/>
      <c r="X33" s="158"/>
      <c r="AG33" t="s">
        <v>116</v>
      </c>
    </row>
    <row r="34" spans="1:60" outlineLevel="1" x14ac:dyDescent="0.25">
      <c r="A34" s="172">
        <v>11</v>
      </c>
      <c r="B34" s="173" t="s">
        <v>158</v>
      </c>
      <c r="C34" s="184" t="s">
        <v>159</v>
      </c>
      <c r="D34" s="174" t="s">
        <v>160</v>
      </c>
      <c r="E34" s="175">
        <v>1</v>
      </c>
      <c r="F34" s="176"/>
      <c r="G34" s="177">
        <f>ROUND(E34*F34,2)</f>
        <v>0</v>
      </c>
      <c r="H34" s="176"/>
      <c r="I34" s="177">
        <f>ROUND(E34*H34,2)</f>
        <v>0</v>
      </c>
      <c r="J34" s="176"/>
      <c r="K34" s="177">
        <f>ROUND(E34*J34,2)</f>
        <v>0</v>
      </c>
      <c r="L34" s="177">
        <v>21</v>
      </c>
      <c r="M34" s="177">
        <f>G34*(1+L34/100)</f>
        <v>0</v>
      </c>
      <c r="N34" s="177">
        <v>0</v>
      </c>
      <c r="O34" s="177">
        <f>ROUND(E34*N34,2)</f>
        <v>0</v>
      </c>
      <c r="P34" s="177">
        <v>1.9460000000000002E-2</v>
      </c>
      <c r="Q34" s="177">
        <f>ROUND(E34*P34,2)</f>
        <v>0.02</v>
      </c>
      <c r="R34" s="177"/>
      <c r="S34" s="177" t="s">
        <v>120</v>
      </c>
      <c r="T34" s="178" t="s">
        <v>120</v>
      </c>
      <c r="U34" s="154">
        <v>0</v>
      </c>
      <c r="V34" s="154">
        <f>ROUND(E34*U34,2)</f>
        <v>0</v>
      </c>
      <c r="W34" s="154"/>
      <c r="X34" s="154" t="s">
        <v>121</v>
      </c>
      <c r="Y34" s="144"/>
      <c r="Z34" s="144"/>
      <c r="AA34" s="144"/>
      <c r="AB34" s="144"/>
      <c r="AC34" s="144"/>
      <c r="AD34" s="144"/>
      <c r="AE34" s="144"/>
      <c r="AF34" s="144"/>
      <c r="AG34" s="144" t="s">
        <v>161</v>
      </c>
      <c r="AH34" s="144"/>
      <c r="AI34" s="144"/>
      <c r="AJ34" s="144"/>
      <c r="AK34" s="144"/>
      <c r="AL34" s="144"/>
      <c r="AM34" s="144"/>
      <c r="AN34" s="144"/>
      <c r="AO34" s="144"/>
      <c r="AP34" s="144"/>
      <c r="AQ34" s="144"/>
      <c r="AR34" s="144"/>
      <c r="AS34" s="144"/>
      <c r="AT34" s="144"/>
      <c r="AU34" s="144"/>
      <c r="AV34" s="144"/>
      <c r="AW34" s="144"/>
      <c r="AX34" s="144"/>
      <c r="AY34" s="144"/>
      <c r="AZ34" s="144"/>
      <c r="BA34" s="144"/>
      <c r="BB34" s="144"/>
      <c r="BC34" s="144"/>
      <c r="BD34" s="144"/>
      <c r="BE34" s="144"/>
      <c r="BF34" s="144"/>
      <c r="BG34" s="144"/>
      <c r="BH34" s="144"/>
    </row>
    <row r="35" spans="1:60" outlineLevel="1" x14ac:dyDescent="0.25">
      <c r="A35" s="172">
        <v>12</v>
      </c>
      <c r="B35" s="173" t="s">
        <v>162</v>
      </c>
      <c r="C35" s="184" t="s">
        <v>163</v>
      </c>
      <c r="D35" s="174" t="s">
        <v>160</v>
      </c>
      <c r="E35" s="175">
        <v>1</v>
      </c>
      <c r="F35" s="176"/>
      <c r="G35" s="177">
        <f>ROUND(E35*F35,2)</f>
        <v>0</v>
      </c>
      <c r="H35" s="176"/>
      <c r="I35" s="177">
        <f>ROUND(E35*H35,2)</f>
        <v>0</v>
      </c>
      <c r="J35" s="176"/>
      <c r="K35" s="177">
        <f>ROUND(E35*J35,2)</f>
        <v>0</v>
      </c>
      <c r="L35" s="177">
        <v>21</v>
      </c>
      <c r="M35" s="177">
        <f>G35*(1+L35/100)</f>
        <v>0</v>
      </c>
      <c r="N35" s="177">
        <v>0</v>
      </c>
      <c r="O35" s="177">
        <f>ROUND(E35*N35,2)</f>
        <v>0</v>
      </c>
      <c r="P35" s="177">
        <v>1.56E-3</v>
      </c>
      <c r="Q35" s="177">
        <f>ROUND(E35*P35,2)</f>
        <v>0</v>
      </c>
      <c r="R35" s="177"/>
      <c r="S35" s="177" t="s">
        <v>120</v>
      </c>
      <c r="T35" s="178" t="s">
        <v>120</v>
      </c>
      <c r="U35" s="154">
        <v>0</v>
      </c>
      <c r="V35" s="154">
        <f>ROUND(E35*U35,2)</f>
        <v>0</v>
      </c>
      <c r="W35" s="154"/>
      <c r="X35" s="154" t="s">
        <v>121</v>
      </c>
      <c r="Y35" s="144"/>
      <c r="Z35" s="144"/>
      <c r="AA35" s="144"/>
      <c r="AB35" s="144"/>
      <c r="AC35" s="144"/>
      <c r="AD35" s="144"/>
      <c r="AE35" s="144"/>
      <c r="AF35" s="144"/>
      <c r="AG35" s="144" t="s">
        <v>161</v>
      </c>
      <c r="AH35" s="144"/>
      <c r="AI35" s="144"/>
      <c r="AJ35" s="144"/>
      <c r="AK35" s="144"/>
      <c r="AL35" s="144"/>
      <c r="AM35" s="144"/>
      <c r="AN35" s="144"/>
      <c r="AO35" s="144"/>
      <c r="AP35" s="144"/>
      <c r="AQ35" s="144"/>
      <c r="AR35" s="144"/>
      <c r="AS35" s="144"/>
      <c r="AT35" s="144"/>
      <c r="AU35" s="144"/>
      <c r="AV35" s="144"/>
      <c r="AW35" s="144"/>
      <c r="AX35" s="144"/>
      <c r="AY35" s="144"/>
      <c r="AZ35" s="144"/>
      <c r="BA35" s="144"/>
      <c r="BB35" s="144"/>
      <c r="BC35" s="144"/>
      <c r="BD35" s="144"/>
      <c r="BE35" s="144"/>
      <c r="BF35" s="144"/>
      <c r="BG35" s="144"/>
      <c r="BH35" s="144"/>
    </row>
    <row r="36" spans="1:60" outlineLevel="1" x14ac:dyDescent="0.25">
      <c r="A36" s="172">
        <v>13</v>
      </c>
      <c r="B36" s="173" t="s">
        <v>164</v>
      </c>
      <c r="C36" s="184" t="s">
        <v>165</v>
      </c>
      <c r="D36" s="174" t="s">
        <v>119</v>
      </c>
      <c r="E36" s="175">
        <v>73.260000000000005</v>
      </c>
      <c r="F36" s="176"/>
      <c r="G36" s="177">
        <f>ROUND(E36*F36,2)</f>
        <v>0</v>
      </c>
      <c r="H36" s="176"/>
      <c r="I36" s="177">
        <f>ROUND(E36*H36,2)</f>
        <v>0</v>
      </c>
      <c r="J36" s="176"/>
      <c r="K36" s="177">
        <f>ROUND(E36*J36,2)</f>
        <v>0</v>
      </c>
      <c r="L36" s="177">
        <v>21</v>
      </c>
      <c r="M36" s="177">
        <f>G36*(1+L36/100)</f>
        <v>0</v>
      </c>
      <c r="N36" s="177">
        <v>0</v>
      </c>
      <c r="O36" s="177">
        <f>ROUND(E36*N36,2)</f>
        <v>0</v>
      </c>
      <c r="P36" s="177">
        <v>1E-3</v>
      </c>
      <c r="Q36" s="177">
        <f>ROUND(E36*P36,2)</f>
        <v>7.0000000000000007E-2</v>
      </c>
      <c r="R36" s="177"/>
      <c r="S36" s="177" t="s">
        <v>120</v>
      </c>
      <c r="T36" s="178" t="s">
        <v>120</v>
      </c>
      <c r="U36" s="154">
        <v>0</v>
      </c>
      <c r="V36" s="154">
        <f>ROUND(E36*U36,2)</f>
        <v>0</v>
      </c>
      <c r="W36" s="154"/>
      <c r="X36" s="154" t="s">
        <v>121</v>
      </c>
      <c r="Y36" s="144"/>
      <c r="Z36" s="144"/>
      <c r="AA36" s="144"/>
      <c r="AB36" s="144"/>
      <c r="AC36" s="144"/>
      <c r="AD36" s="144"/>
      <c r="AE36" s="144"/>
      <c r="AF36" s="144"/>
      <c r="AG36" s="144" t="s">
        <v>161</v>
      </c>
      <c r="AH36" s="144"/>
      <c r="AI36" s="144"/>
      <c r="AJ36" s="144"/>
      <c r="AK36" s="144"/>
      <c r="AL36" s="144"/>
      <c r="AM36" s="144"/>
      <c r="AN36" s="144"/>
      <c r="AO36" s="144"/>
      <c r="AP36" s="144"/>
      <c r="AQ36" s="144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</row>
    <row r="37" spans="1:60" outlineLevel="1" x14ac:dyDescent="0.25">
      <c r="A37" s="172">
        <v>14</v>
      </c>
      <c r="B37" s="173" t="s">
        <v>166</v>
      </c>
      <c r="C37" s="184" t="s">
        <v>167</v>
      </c>
      <c r="D37" s="174" t="s">
        <v>150</v>
      </c>
      <c r="E37" s="175">
        <v>46.9</v>
      </c>
      <c r="F37" s="176"/>
      <c r="G37" s="177">
        <f>ROUND(E37*F37,2)</f>
        <v>0</v>
      </c>
      <c r="H37" s="176"/>
      <c r="I37" s="177">
        <f>ROUND(E37*H37,2)</f>
        <v>0</v>
      </c>
      <c r="J37" s="176"/>
      <c r="K37" s="177">
        <f>ROUND(E37*J37,2)</f>
        <v>0</v>
      </c>
      <c r="L37" s="177">
        <v>21</v>
      </c>
      <c r="M37" s="177">
        <f>G37*(1+L37/100)</f>
        <v>0</v>
      </c>
      <c r="N37" s="177">
        <v>0</v>
      </c>
      <c r="O37" s="177">
        <f>ROUND(E37*N37,2)</f>
        <v>0</v>
      </c>
      <c r="P37" s="177">
        <v>2.1999999999999999E-2</v>
      </c>
      <c r="Q37" s="177">
        <f>ROUND(E37*P37,2)</f>
        <v>1.03</v>
      </c>
      <c r="R37" s="177"/>
      <c r="S37" s="177" t="s">
        <v>151</v>
      </c>
      <c r="T37" s="178" t="s">
        <v>152</v>
      </c>
      <c r="U37" s="154">
        <v>0</v>
      </c>
      <c r="V37" s="154">
        <f>ROUND(E37*U37,2)</f>
        <v>0</v>
      </c>
      <c r="W37" s="154"/>
      <c r="X37" s="154" t="s">
        <v>121</v>
      </c>
      <c r="Y37" s="144"/>
      <c r="Z37" s="144"/>
      <c r="AA37" s="144"/>
      <c r="AB37" s="144"/>
      <c r="AC37" s="144"/>
      <c r="AD37" s="144"/>
      <c r="AE37" s="144"/>
      <c r="AF37" s="144"/>
      <c r="AG37" s="144" t="s">
        <v>153</v>
      </c>
      <c r="AH37" s="144"/>
      <c r="AI37" s="144"/>
      <c r="AJ37" s="144"/>
      <c r="AK37" s="144"/>
      <c r="AL37" s="144"/>
      <c r="AM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</row>
    <row r="38" spans="1:60" outlineLevel="1" x14ac:dyDescent="0.25">
      <c r="A38" s="165">
        <v>15</v>
      </c>
      <c r="B38" s="166" t="s">
        <v>168</v>
      </c>
      <c r="C38" s="182" t="s">
        <v>169</v>
      </c>
      <c r="D38" s="167" t="s">
        <v>119</v>
      </c>
      <c r="E38" s="168">
        <v>2.25</v>
      </c>
      <c r="F38" s="169"/>
      <c r="G38" s="170">
        <f>ROUND(E38*F38,2)</f>
        <v>0</v>
      </c>
      <c r="H38" s="169"/>
      <c r="I38" s="170">
        <f>ROUND(E38*H38,2)</f>
        <v>0</v>
      </c>
      <c r="J38" s="169"/>
      <c r="K38" s="170">
        <f>ROUND(E38*J38,2)</f>
        <v>0</v>
      </c>
      <c r="L38" s="170">
        <v>21</v>
      </c>
      <c r="M38" s="170">
        <f>G38*(1+L38/100)</f>
        <v>0</v>
      </c>
      <c r="N38" s="170">
        <v>0</v>
      </c>
      <c r="O38" s="170">
        <f>ROUND(E38*N38,2)</f>
        <v>0</v>
      </c>
      <c r="P38" s="170">
        <v>6.8000000000000005E-2</v>
      </c>
      <c r="Q38" s="170">
        <f>ROUND(E38*P38,2)</f>
        <v>0.15</v>
      </c>
      <c r="R38" s="170"/>
      <c r="S38" s="170" t="s">
        <v>120</v>
      </c>
      <c r="T38" s="171" t="s">
        <v>120</v>
      </c>
      <c r="U38" s="154">
        <v>0</v>
      </c>
      <c r="V38" s="154">
        <f>ROUND(E38*U38,2)</f>
        <v>0</v>
      </c>
      <c r="W38" s="154"/>
      <c r="X38" s="154" t="s">
        <v>121</v>
      </c>
      <c r="Y38" s="144"/>
      <c r="Z38" s="144"/>
      <c r="AA38" s="144"/>
      <c r="AB38" s="144"/>
      <c r="AC38" s="144"/>
      <c r="AD38" s="144"/>
      <c r="AE38" s="144"/>
      <c r="AF38" s="144"/>
      <c r="AG38" s="144" t="s">
        <v>122</v>
      </c>
      <c r="AH38" s="144"/>
      <c r="AI38" s="144"/>
      <c r="AJ38" s="144"/>
      <c r="AK38" s="144"/>
      <c r="AL38" s="144"/>
      <c r="AM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</row>
    <row r="39" spans="1:60" outlineLevel="1" x14ac:dyDescent="0.25">
      <c r="A39" s="151"/>
      <c r="B39" s="152"/>
      <c r="C39" s="183" t="s">
        <v>170</v>
      </c>
      <c r="D39" s="156"/>
      <c r="E39" s="157">
        <v>2.25</v>
      </c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44"/>
      <c r="Z39" s="144"/>
      <c r="AA39" s="144"/>
      <c r="AB39" s="144"/>
      <c r="AC39" s="144"/>
      <c r="AD39" s="144"/>
      <c r="AE39" s="144"/>
      <c r="AF39" s="144"/>
      <c r="AG39" s="144" t="s">
        <v>124</v>
      </c>
      <c r="AH39" s="144">
        <v>0</v>
      </c>
      <c r="AI39" s="144"/>
      <c r="AJ39" s="144"/>
      <c r="AK39" s="144"/>
      <c r="AL39" s="144"/>
      <c r="AM39" s="144"/>
      <c r="AN39" s="144"/>
      <c r="AO39" s="144"/>
      <c r="AP39" s="144"/>
      <c r="AQ39" s="144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</row>
    <row r="40" spans="1:60" x14ac:dyDescent="0.25">
      <c r="A40" s="159" t="s">
        <v>115</v>
      </c>
      <c r="B40" s="160" t="s">
        <v>64</v>
      </c>
      <c r="C40" s="181" t="s">
        <v>65</v>
      </c>
      <c r="D40" s="161"/>
      <c r="E40" s="162"/>
      <c r="F40" s="163"/>
      <c r="G40" s="163">
        <f>SUMIF(AG41:AG41,"&lt;&gt;NOR",G41:G41)</f>
        <v>0</v>
      </c>
      <c r="H40" s="163"/>
      <c r="I40" s="163">
        <f>SUM(I41:I41)</f>
        <v>0</v>
      </c>
      <c r="J40" s="163"/>
      <c r="K40" s="163">
        <f>SUM(K41:K41)</f>
        <v>0</v>
      </c>
      <c r="L40" s="163"/>
      <c r="M40" s="163">
        <f>SUM(M41:M41)</f>
        <v>0</v>
      </c>
      <c r="N40" s="163"/>
      <c r="O40" s="163">
        <f>SUM(O41:O41)</f>
        <v>0</v>
      </c>
      <c r="P40" s="163"/>
      <c r="Q40" s="163">
        <f>SUM(Q41:Q41)</f>
        <v>0</v>
      </c>
      <c r="R40" s="163"/>
      <c r="S40" s="163"/>
      <c r="T40" s="164"/>
      <c r="U40" s="158"/>
      <c r="V40" s="158">
        <f>SUM(V41:V41)</f>
        <v>0</v>
      </c>
      <c r="W40" s="158"/>
      <c r="X40" s="158"/>
      <c r="AG40" t="s">
        <v>116</v>
      </c>
    </row>
    <row r="41" spans="1:60" outlineLevel="1" x14ac:dyDescent="0.25">
      <c r="A41" s="172">
        <v>16</v>
      </c>
      <c r="B41" s="173" t="s">
        <v>171</v>
      </c>
      <c r="C41" s="184" t="s">
        <v>172</v>
      </c>
      <c r="D41" s="174" t="s">
        <v>173</v>
      </c>
      <c r="E41" s="175">
        <v>27.000689999999999</v>
      </c>
      <c r="F41" s="176"/>
      <c r="G41" s="177">
        <f>ROUND(E41*F41,2)</f>
        <v>0</v>
      </c>
      <c r="H41" s="176"/>
      <c r="I41" s="177">
        <f>ROUND(E41*H41,2)</f>
        <v>0</v>
      </c>
      <c r="J41" s="176"/>
      <c r="K41" s="177">
        <f>ROUND(E41*J41,2)</f>
        <v>0</v>
      </c>
      <c r="L41" s="177">
        <v>21</v>
      </c>
      <c r="M41" s="177">
        <f>G41*(1+L41/100)</f>
        <v>0</v>
      </c>
      <c r="N41" s="177">
        <v>0</v>
      </c>
      <c r="O41" s="177">
        <f>ROUND(E41*N41,2)</f>
        <v>0</v>
      </c>
      <c r="P41" s="177">
        <v>0</v>
      </c>
      <c r="Q41" s="177">
        <f>ROUND(E41*P41,2)</f>
        <v>0</v>
      </c>
      <c r="R41" s="177"/>
      <c r="S41" s="177" t="s">
        <v>120</v>
      </c>
      <c r="T41" s="178" t="s">
        <v>120</v>
      </c>
      <c r="U41" s="154">
        <v>0</v>
      </c>
      <c r="V41" s="154">
        <f>ROUND(E41*U41,2)</f>
        <v>0</v>
      </c>
      <c r="W41" s="154"/>
      <c r="X41" s="154" t="s">
        <v>121</v>
      </c>
      <c r="Y41" s="144"/>
      <c r="Z41" s="144"/>
      <c r="AA41" s="144"/>
      <c r="AB41" s="144"/>
      <c r="AC41" s="144"/>
      <c r="AD41" s="144"/>
      <c r="AE41" s="144"/>
      <c r="AF41" s="144"/>
      <c r="AG41" s="144" t="s">
        <v>122</v>
      </c>
      <c r="AH41" s="144"/>
      <c r="AI41" s="144"/>
      <c r="AJ41" s="144"/>
      <c r="AK41" s="144"/>
      <c r="AL41" s="144"/>
      <c r="AM41" s="144"/>
      <c r="AN41" s="144"/>
      <c r="AO41" s="144"/>
      <c r="AP41" s="144"/>
      <c r="AQ41" s="144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</row>
    <row r="42" spans="1:60" x14ac:dyDescent="0.25">
      <c r="A42" s="159" t="s">
        <v>115</v>
      </c>
      <c r="B42" s="160" t="s">
        <v>66</v>
      </c>
      <c r="C42" s="181" t="s">
        <v>67</v>
      </c>
      <c r="D42" s="161"/>
      <c r="E42" s="162"/>
      <c r="F42" s="163"/>
      <c r="G42" s="163">
        <f>SUMIF(AG43:AG43,"&lt;&gt;NOR",G43:G43)</f>
        <v>0</v>
      </c>
      <c r="H42" s="163"/>
      <c r="I42" s="163">
        <f>SUM(I43:I43)</f>
        <v>0</v>
      </c>
      <c r="J42" s="163"/>
      <c r="K42" s="163">
        <f>SUM(K43:K43)</f>
        <v>0</v>
      </c>
      <c r="L42" s="163"/>
      <c r="M42" s="163">
        <f>SUM(M43:M43)</f>
        <v>0</v>
      </c>
      <c r="N42" s="163"/>
      <c r="O42" s="163">
        <f>SUM(O43:O43)</f>
        <v>0</v>
      </c>
      <c r="P42" s="163"/>
      <c r="Q42" s="163">
        <f>SUM(Q43:Q43)</f>
        <v>0</v>
      </c>
      <c r="R42" s="163"/>
      <c r="S42" s="163"/>
      <c r="T42" s="164"/>
      <c r="U42" s="158"/>
      <c r="V42" s="158">
        <f>SUM(V43:V43)</f>
        <v>0</v>
      </c>
      <c r="W42" s="158"/>
      <c r="X42" s="158"/>
      <c r="AG42" t="s">
        <v>116</v>
      </c>
    </row>
    <row r="43" spans="1:60" outlineLevel="1" x14ac:dyDescent="0.25">
      <c r="A43" s="172">
        <v>17</v>
      </c>
      <c r="B43" s="173" t="s">
        <v>174</v>
      </c>
      <c r="C43" s="184" t="s">
        <v>175</v>
      </c>
      <c r="D43" s="174" t="s">
        <v>160</v>
      </c>
      <c r="E43" s="175">
        <v>1</v>
      </c>
      <c r="F43" s="176"/>
      <c r="G43" s="177">
        <f>ROUND(E43*F43,2)</f>
        <v>0</v>
      </c>
      <c r="H43" s="176"/>
      <c r="I43" s="177">
        <f>ROUND(E43*H43,2)</f>
        <v>0</v>
      </c>
      <c r="J43" s="176"/>
      <c r="K43" s="177">
        <f>ROUND(E43*J43,2)</f>
        <v>0</v>
      </c>
      <c r="L43" s="177">
        <v>21</v>
      </c>
      <c r="M43" s="177">
        <f>G43*(1+L43/100)</f>
        <v>0</v>
      </c>
      <c r="N43" s="177">
        <v>0</v>
      </c>
      <c r="O43" s="177">
        <f>ROUND(E43*N43,2)</f>
        <v>0</v>
      </c>
      <c r="P43" s="177">
        <v>0</v>
      </c>
      <c r="Q43" s="177">
        <f>ROUND(E43*P43,2)</f>
        <v>0</v>
      </c>
      <c r="R43" s="177"/>
      <c r="S43" s="177" t="s">
        <v>151</v>
      </c>
      <c r="T43" s="178" t="s">
        <v>152</v>
      </c>
      <c r="U43" s="154">
        <v>0</v>
      </c>
      <c r="V43" s="154">
        <f>ROUND(E43*U43,2)</f>
        <v>0</v>
      </c>
      <c r="W43" s="154"/>
      <c r="X43" s="154" t="s">
        <v>121</v>
      </c>
      <c r="Y43" s="144"/>
      <c r="Z43" s="144"/>
      <c r="AA43" s="144"/>
      <c r="AB43" s="144"/>
      <c r="AC43" s="144"/>
      <c r="AD43" s="144"/>
      <c r="AE43" s="144"/>
      <c r="AF43" s="144"/>
      <c r="AG43" s="144" t="s">
        <v>161</v>
      </c>
      <c r="AH43" s="144"/>
      <c r="AI43" s="144"/>
      <c r="AJ43" s="144"/>
      <c r="AK43" s="144"/>
      <c r="AL43" s="144"/>
      <c r="AM43" s="144"/>
      <c r="AN43" s="144"/>
      <c r="AO43" s="144"/>
      <c r="AP43" s="144"/>
      <c r="AQ43" s="144"/>
      <c r="AR43" s="144"/>
      <c r="AS43" s="144"/>
      <c r="AT43" s="144"/>
      <c r="AU43" s="144"/>
      <c r="AV43" s="144"/>
      <c r="AW43" s="144"/>
      <c r="AX43" s="144"/>
      <c r="AY43" s="144"/>
      <c r="AZ43" s="144"/>
      <c r="BA43" s="144"/>
      <c r="BB43" s="144"/>
      <c r="BC43" s="144"/>
      <c r="BD43" s="144"/>
      <c r="BE43" s="144"/>
      <c r="BF43" s="144"/>
      <c r="BG43" s="144"/>
      <c r="BH43" s="144"/>
    </row>
    <row r="44" spans="1:60" x14ac:dyDescent="0.25">
      <c r="A44" s="159" t="s">
        <v>115</v>
      </c>
      <c r="B44" s="160" t="s">
        <v>68</v>
      </c>
      <c r="C44" s="181" t="s">
        <v>69</v>
      </c>
      <c r="D44" s="161"/>
      <c r="E44" s="162"/>
      <c r="F44" s="163"/>
      <c r="G44" s="163">
        <f>SUMIF(AG45:AG51,"&lt;&gt;NOR",G45:G51)</f>
        <v>0</v>
      </c>
      <c r="H44" s="163"/>
      <c r="I44" s="163">
        <f>SUM(I45:I51)</f>
        <v>0</v>
      </c>
      <c r="J44" s="163"/>
      <c r="K44" s="163">
        <f>SUM(K45:K51)</f>
        <v>0</v>
      </c>
      <c r="L44" s="163"/>
      <c r="M44" s="163">
        <f>SUM(M45:M51)</f>
        <v>0</v>
      </c>
      <c r="N44" s="163"/>
      <c r="O44" s="163">
        <f>SUM(O45:O51)</f>
        <v>0.04</v>
      </c>
      <c r="P44" s="163"/>
      <c r="Q44" s="163">
        <f>SUM(Q45:Q51)</f>
        <v>0</v>
      </c>
      <c r="R44" s="163"/>
      <c r="S44" s="163"/>
      <c r="T44" s="164"/>
      <c r="U44" s="158"/>
      <c r="V44" s="158">
        <f>SUM(V45:V51)</f>
        <v>0</v>
      </c>
      <c r="W44" s="158"/>
      <c r="X44" s="158"/>
      <c r="AG44" t="s">
        <v>116</v>
      </c>
    </row>
    <row r="45" spans="1:60" outlineLevel="1" x14ac:dyDescent="0.25">
      <c r="A45" s="172">
        <v>18</v>
      </c>
      <c r="B45" s="173" t="s">
        <v>176</v>
      </c>
      <c r="C45" s="184" t="s">
        <v>177</v>
      </c>
      <c r="D45" s="174" t="s">
        <v>160</v>
      </c>
      <c r="E45" s="175">
        <v>1</v>
      </c>
      <c r="F45" s="176"/>
      <c r="G45" s="177">
        <f t="shared" ref="G45:G51" si="0">ROUND(E45*F45,2)</f>
        <v>0</v>
      </c>
      <c r="H45" s="176"/>
      <c r="I45" s="177">
        <f t="shared" ref="I45:I51" si="1">ROUND(E45*H45,2)</f>
        <v>0</v>
      </c>
      <c r="J45" s="176"/>
      <c r="K45" s="177">
        <f t="shared" ref="K45:K51" si="2">ROUND(E45*J45,2)</f>
        <v>0</v>
      </c>
      <c r="L45" s="177">
        <v>21</v>
      </c>
      <c r="M45" s="177">
        <f t="shared" ref="M45:M51" si="3">G45*(1+L45/100)</f>
        <v>0</v>
      </c>
      <c r="N45" s="177">
        <v>8.4000000000000003E-4</v>
      </c>
      <c r="O45" s="177">
        <f t="shared" ref="O45:O51" si="4">ROUND(E45*N45,2)</f>
        <v>0</v>
      </c>
      <c r="P45" s="177">
        <v>0</v>
      </c>
      <c r="Q45" s="177">
        <f t="shared" ref="Q45:Q51" si="5">ROUND(E45*P45,2)</f>
        <v>0</v>
      </c>
      <c r="R45" s="177"/>
      <c r="S45" s="177" t="s">
        <v>120</v>
      </c>
      <c r="T45" s="178" t="s">
        <v>120</v>
      </c>
      <c r="U45" s="154">
        <v>0</v>
      </c>
      <c r="V45" s="154">
        <f t="shared" ref="V45:V51" si="6">ROUND(E45*U45,2)</f>
        <v>0</v>
      </c>
      <c r="W45" s="154"/>
      <c r="X45" s="154" t="s">
        <v>121</v>
      </c>
      <c r="Y45" s="144"/>
      <c r="Z45" s="144"/>
      <c r="AA45" s="144"/>
      <c r="AB45" s="144"/>
      <c r="AC45" s="144"/>
      <c r="AD45" s="144"/>
      <c r="AE45" s="144"/>
      <c r="AF45" s="144"/>
      <c r="AG45" s="144" t="s">
        <v>161</v>
      </c>
      <c r="AH45" s="144"/>
      <c r="AI45" s="144"/>
      <c r="AJ45" s="144"/>
      <c r="AK45" s="144"/>
      <c r="AL45" s="144"/>
      <c r="AM45" s="144"/>
      <c r="AN45" s="144"/>
      <c r="AO45" s="144"/>
      <c r="AP45" s="144"/>
      <c r="AQ45" s="144"/>
      <c r="AR45" s="144"/>
      <c r="AS45" s="144"/>
      <c r="AT45" s="144"/>
      <c r="AU45" s="144"/>
      <c r="AV45" s="144"/>
      <c r="AW45" s="144"/>
      <c r="AX45" s="144"/>
      <c r="AY45" s="144"/>
      <c r="AZ45" s="144"/>
      <c r="BA45" s="144"/>
      <c r="BB45" s="144"/>
      <c r="BC45" s="144"/>
      <c r="BD45" s="144"/>
      <c r="BE45" s="144"/>
      <c r="BF45" s="144"/>
      <c r="BG45" s="144"/>
      <c r="BH45" s="144"/>
    </row>
    <row r="46" spans="1:60" outlineLevel="1" x14ac:dyDescent="0.25">
      <c r="A46" s="172">
        <v>19</v>
      </c>
      <c r="B46" s="173" t="s">
        <v>178</v>
      </c>
      <c r="C46" s="184" t="s">
        <v>179</v>
      </c>
      <c r="D46" s="174" t="s">
        <v>180</v>
      </c>
      <c r="E46" s="175">
        <v>1</v>
      </c>
      <c r="F46" s="176"/>
      <c r="G46" s="177">
        <f t="shared" si="0"/>
        <v>0</v>
      </c>
      <c r="H46" s="176"/>
      <c r="I46" s="177">
        <f t="shared" si="1"/>
        <v>0</v>
      </c>
      <c r="J46" s="176"/>
      <c r="K46" s="177">
        <f t="shared" si="2"/>
        <v>0</v>
      </c>
      <c r="L46" s="177">
        <v>21</v>
      </c>
      <c r="M46" s="177">
        <f t="shared" si="3"/>
        <v>0</v>
      </c>
      <c r="N46" s="177">
        <v>1.8000000000000001E-4</v>
      </c>
      <c r="O46" s="177">
        <f t="shared" si="4"/>
        <v>0</v>
      </c>
      <c r="P46" s="177">
        <v>0</v>
      </c>
      <c r="Q46" s="177">
        <f t="shared" si="5"/>
        <v>0</v>
      </c>
      <c r="R46" s="177"/>
      <c r="S46" s="177" t="s">
        <v>120</v>
      </c>
      <c r="T46" s="178" t="s">
        <v>120</v>
      </c>
      <c r="U46" s="154">
        <v>0</v>
      </c>
      <c r="V46" s="154">
        <f t="shared" si="6"/>
        <v>0</v>
      </c>
      <c r="W46" s="154"/>
      <c r="X46" s="154" t="s">
        <v>121</v>
      </c>
      <c r="Y46" s="144"/>
      <c r="Z46" s="144"/>
      <c r="AA46" s="144"/>
      <c r="AB46" s="144"/>
      <c r="AC46" s="144"/>
      <c r="AD46" s="144"/>
      <c r="AE46" s="144"/>
      <c r="AF46" s="144"/>
      <c r="AG46" s="144" t="s">
        <v>161</v>
      </c>
      <c r="AH46" s="144"/>
      <c r="AI46" s="144"/>
      <c r="AJ46" s="144"/>
      <c r="AK46" s="144"/>
      <c r="AL46" s="144"/>
      <c r="AM46" s="144"/>
      <c r="AN46" s="144"/>
      <c r="AO46" s="144"/>
      <c r="AP46" s="144"/>
      <c r="AQ46" s="144"/>
      <c r="AR46" s="144"/>
      <c r="AS46" s="144"/>
      <c r="AT46" s="144"/>
      <c r="AU46" s="144"/>
      <c r="AV46" s="144"/>
      <c r="AW46" s="144"/>
      <c r="AX46" s="144"/>
      <c r="AY46" s="144"/>
      <c r="AZ46" s="144"/>
      <c r="BA46" s="144"/>
      <c r="BB46" s="144"/>
      <c r="BC46" s="144"/>
      <c r="BD46" s="144"/>
      <c r="BE46" s="144"/>
      <c r="BF46" s="144"/>
      <c r="BG46" s="144"/>
      <c r="BH46" s="144"/>
    </row>
    <row r="47" spans="1:60" outlineLevel="1" x14ac:dyDescent="0.25">
      <c r="A47" s="172">
        <v>20</v>
      </c>
      <c r="B47" s="173" t="s">
        <v>181</v>
      </c>
      <c r="C47" s="184" t="s">
        <v>182</v>
      </c>
      <c r="D47" s="174" t="s">
        <v>180</v>
      </c>
      <c r="E47" s="175">
        <v>1</v>
      </c>
      <c r="F47" s="176"/>
      <c r="G47" s="177">
        <f t="shared" si="0"/>
        <v>0</v>
      </c>
      <c r="H47" s="176"/>
      <c r="I47" s="177">
        <f t="shared" si="1"/>
        <v>0</v>
      </c>
      <c r="J47" s="176"/>
      <c r="K47" s="177">
        <f t="shared" si="2"/>
        <v>0</v>
      </c>
      <c r="L47" s="177">
        <v>21</v>
      </c>
      <c r="M47" s="177">
        <f t="shared" si="3"/>
        <v>0</v>
      </c>
      <c r="N47" s="177">
        <v>2.2000000000000001E-4</v>
      </c>
      <c r="O47" s="177">
        <f t="shared" si="4"/>
        <v>0</v>
      </c>
      <c r="P47" s="177">
        <v>0</v>
      </c>
      <c r="Q47" s="177">
        <f t="shared" si="5"/>
        <v>0</v>
      </c>
      <c r="R47" s="177"/>
      <c r="S47" s="177" t="s">
        <v>120</v>
      </c>
      <c r="T47" s="178" t="s">
        <v>120</v>
      </c>
      <c r="U47" s="154">
        <v>0</v>
      </c>
      <c r="V47" s="154">
        <f t="shared" si="6"/>
        <v>0</v>
      </c>
      <c r="W47" s="154"/>
      <c r="X47" s="154" t="s">
        <v>121</v>
      </c>
      <c r="Y47" s="144"/>
      <c r="Z47" s="144"/>
      <c r="AA47" s="144"/>
      <c r="AB47" s="144"/>
      <c r="AC47" s="144"/>
      <c r="AD47" s="144"/>
      <c r="AE47" s="144"/>
      <c r="AF47" s="144"/>
      <c r="AG47" s="144" t="s">
        <v>161</v>
      </c>
      <c r="AH47" s="144"/>
      <c r="AI47" s="144"/>
      <c r="AJ47" s="144"/>
      <c r="AK47" s="144"/>
      <c r="AL47" s="144"/>
      <c r="AM47" s="144"/>
      <c r="AN47" s="144"/>
      <c r="AO47" s="144"/>
      <c r="AP47" s="144"/>
      <c r="AQ47" s="144"/>
      <c r="AR47" s="144"/>
      <c r="AS47" s="144"/>
      <c r="AT47" s="144"/>
      <c r="AU47" s="144"/>
      <c r="AV47" s="144"/>
      <c r="AW47" s="144"/>
      <c r="AX47" s="144"/>
      <c r="AY47" s="144"/>
      <c r="AZ47" s="144"/>
      <c r="BA47" s="144"/>
      <c r="BB47" s="144"/>
      <c r="BC47" s="144"/>
      <c r="BD47" s="144"/>
      <c r="BE47" s="144"/>
      <c r="BF47" s="144"/>
      <c r="BG47" s="144"/>
      <c r="BH47" s="144"/>
    </row>
    <row r="48" spans="1:60" ht="20.399999999999999" outlineLevel="1" x14ac:dyDescent="0.25">
      <c r="A48" s="172">
        <v>21</v>
      </c>
      <c r="B48" s="173" t="s">
        <v>183</v>
      </c>
      <c r="C48" s="184" t="s">
        <v>184</v>
      </c>
      <c r="D48" s="174" t="s">
        <v>180</v>
      </c>
      <c r="E48" s="175">
        <v>1</v>
      </c>
      <c r="F48" s="176"/>
      <c r="G48" s="177">
        <f t="shared" si="0"/>
        <v>0</v>
      </c>
      <c r="H48" s="176"/>
      <c r="I48" s="177">
        <f t="shared" si="1"/>
        <v>0</v>
      </c>
      <c r="J48" s="176"/>
      <c r="K48" s="177">
        <f t="shared" si="2"/>
        <v>0</v>
      </c>
      <c r="L48" s="177">
        <v>21</v>
      </c>
      <c r="M48" s="177">
        <f t="shared" si="3"/>
        <v>0</v>
      </c>
      <c r="N48" s="177">
        <v>3.5000000000000003E-2</v>
      </c>
      <c r="O48" s="177">
        <f t="shared" si="4"/>
        <v>0.04</v>
      </c>
      <c r="P48" s="177">
        <v>0</v>
      </c>
      <c r="Q48" s="177">
        <f t="shared" si="5"/>
        <v>0</v>
      </c>
      <c r="R48" s="177" t="s">
        <v>185</v>
      </c>
      <c r="S48" s="177" t="s">
        <v>186</v>
      </c>
      <c r="T48" s="178" t="s">
        <v>186</v>
      </c>
      <c r="U48" s="154">
        <v>0</v>
      </c>
      <c r="V48" s="154">
        <f t="shared" si="6"/>
        <v>0</v>
      </c>
      <c r="W48" s="154"/>
      <c r="X48" s="154" t="s">
        <v>187</v>
      </c>
      <c r="Y48" s="144"/>
      <c r="Z48" s="144"/>
      <c r="AA48" s="144"/>
      <c r="AB48" s="144"/>
      <c r="AC48" s="144"/>
      <c r="AD48" s="144"/>
      <c r="AE48" s="144"/>
      <c r="AF48" s="144"/>
      <c r="AG48" s="144" t="s">
        <v>188</v>
      </c>
      <c r="AH48" s="144"/>
      <c r="AI48" s="144"/>
      <c r="AJ48" s="144"/>
      <c r="AK48" s="144"/>
      <c r="AL48" s="144"/>
      <c r="AM48" s="144"/>
      <c r="AN48" s="144"/>
      <c r="AO48" s="144"/>
      <c r="AP48" s="144"/>
      <c r="AQ48" s="144"/>
      <c r="AR48" s="144"/>
      <c r="AS48" s="144"/>
      <c r="AT48" s="144"/>
      <c r="AU48" s="144"/>
      <c r="AV48" s="144"/>
      <c r="AW48" s="144"/>
      <c r="AX48" s="144"/>
      <c r="AY48" s="144"/>
      <c r="AZ48" s="144"/>
      <c r="BA48" s="144"/>
      <c r="BB48" s="144"/>
      <c r="BC48" s="144"/>
      <c r="BD48" s="144"/>
      <c r="BE48" s="144"/>
      <c r="BF48" s="144"/>
      <c r="BG48" s="144"/>
      <c r="BH48" s="144"/>
    </row>
    <row r="49" spans="1:60" outlineLevel="1" x14ac:dyDescent="0.25">
      <c r="A49" s="172">
        <v>22</v>
      </c>
      <c r="B49" s="173" t="s">
        <v>189</v>
      </c>
      <c r="C49" s="184" t="s">
        <v>190</v>
      </c>
      <c r="D49" s="174" t="s">
        <v>180</v>
      </c>
      <c r="E49" s="175">
        <v>1</v>
      </c>
      <c r="F49" s="176"/>
      <c r="G49" s="177">
        <f t="shared" si="0"/>
        <v>0</v>
      </c>
      <c r="H49" s="176"/>
      <c r="I49" s="177">
        <f t="shared" si="1"/>
        <v>0</v>
      </c>
      <c r="J49" s="176"/>
      <c r="K49" s="177">
        <f t="shared" si="2"/>
        <v>0</v>
      </c>
      <c r="L49" s="177">
        <v>21</v>
      </c>
      <c r="M49" s="177">
        <f t="shared" si="3"/>
        <v>0</v>
      </c>
      <c r="N49" s="177">
        <v>2E-3</v>
      </c>
      <c r="O49" s="177">
        <f t="shared" si="4"/>
        <v>0</v>
      </c>
      <c r="P49" s="177">
        <v>0</v>
      </c>
      <c r="Q49" s="177">
        <f t="shared" si="5"/>
        <v>0</v>
      </c>
      <c r="R49" s="177"/>
      <c r="S49" s="177" t="s">
        <v>151</v>
      </c>
      <c r="T49" s="178" t="s">
        <v>152</v>
      </c>
      <c r="U49" s="154">
        <v>0</v>
      </c>
      <c r="V49" s="154">
        <f t="shared" si="6"/>
        <v>0</v>
      </c>
      <c r="W49" s="154"/>
      <c r="X49" s="154" t="s">
        <v>187</v>
      </c>
      <c r="Y49" s="144"/>
      <c r="Z49" s="144"/>
      <c r="AA49" s="144"/>
      <c r="AB49" s="144"/>
      <c r="AC49" s="144"/>
      <c r="AD49" s="144"/>
      <c r="AE49" s="144"/>
      <c r="AF49" s="144"/>
      <c r="AG49" s="144" t="s">
        <v>188</v>
      </c>
      <c r="AH49" s="144"/>
      <c r="AI49" s="144"/>
      <c r="AJ49" s="144"/>
      <c r="AK49" s="144"/>
      <c r="AL49" s="144"/>
      <c r="AM49" s="144"/>
      <c r="AN49" s="144"/>
      <c r="AO49" s="144"/>
      <c r="AP49" s="144"/>
      <c r="AQ49" s="144"/>
      <c r="AR49" s="144"/>
      <c r="AS49" s="144"/>
      <c r="AT49" s="144"/>
      <c r="AU49" s="144"/>
      <c r="AV49" s="144"/>
      <c r="AW49" s="144"/>
      <c r="AX49" s="144"/>
      <c r="AY49" s="144"/>
      <c r="AZ49" s="144"/>
      <c r="BA49" s="144"/>
      <c r="BB49" s="144"/>
      <c r="BC49" s="144"/>
      <c r="BD49" s="144"/>
      <c r="BE49" s="144"/>
      <c r="BF49" s="144"/>
      <c r="BG49" s="144"/>
      <c r="BH49" s="144"/>
    </row>
    <row r="50" spans="1:60" outlineLevel="1" x14ac:dyDescent="0.25">
      <c r="A50" s="165">
        <v>23</v>
      </c>
      <c r="B50" s="166" t="s">
        <v>191</v>
      </c>
      <c r="C50" s="182" t="s">
        <v>192</v>
      </c>
      <c r="D50" s="167" t="s">
        <v>180</v>
      </c>
      <c r="E50" s="168">
        <v>1</v>
      </c>
      <c r="F50" s="169"/>
      <c r="G50" s="170">
        <f t="shared" si="0"/>
        <v>0</v>
      </c>
      <c r="H50" s="169"/>
      <c r="I50" s="170">
        <f t="shared" si="1"/>
        <v>0</v>
      </c>
      <c r="J50" s="169"/>
      <c r="K50" s="170">
        <f t="shared" si="2"/>
        <v>0</v>
      </c>
      <c r="L50" s="170">
        <v>21</v>
      </c>
      <c r="M50" s="170">
        <f t="shared" si="3"/>
        <v>0</v>
      </c>
      <c r="N50" s="170">
        <v>2E-3</v>
      </c>
      <c r="O50" s="170">
        <f t="shared" si="4"/>
        <v>0</v>
      </c>
      <c r="P50" s="170">
        <v>0</v>
      </c>
      <c r="Q50" s="170">
        <f t="shared" si="5"/>
        <v>0</v>
      </c>
      <c r="R50" s="170"/>
      <c r="S50" s="170" t="s">
        <v>151</v>
      </c>
      <c r="T50" s="171" t="s">
        <v>152</v>
      </c>
      <c r="U50" s="154">
        <v>0</v>
      </c>
      <c r="V50" s="154">
        <f t="shared" si="6"/>
        <v>0</v>
      </c>
      <c r="W50" s="154"/>
      <c r="X50" s="154" t="s">
        <v>187</v>
      </c>
      <c r="Y50" s="144"/>
      <c r="Z50" s="144"/>
      <c r="AA50" s="144"/>
      <c r="AB50" s="144"/>
      <c r="AC50" s="144"/>
      <c r="AD50" s="144"/>
      <c r="AE50" s="144"/>
      <c r="AF50" s="144"/>
      <c r="AG50" s="144" t="s">
        <v>188</v>
      </c>
      <c r="AH50" s="144"/>
      <c r="AI50" s="144"/>
      <c r="AJ50" s="144"/>
      <c r="AK50" s="144"/>
      <c r="AL50" s="144"/>
      <c r="AM50" s="144"/>
      <c r="AN50" s="144"/>
      <c r="AO50" s="144"/>
      <c r="AP50" s="144"/>
      <c r="AQ50" s="144"/>
      <c r="AR50" s="144"/>
      <c r="AS50" s="144"/>
      <c r="AT50" s="144"/>
      <c r="AU50" s="144"/>
      <c r="AV50" s="144"/>
      <c r="AW50" s="144"/>
      <c r="AX50" s="144"/>
      <c r="AY50" s="144"/>
      <c r="AZ50" s="144"/>
      <c r="BA50" s="144"/>
      <c r="BB50" s="144"/>
      <c r="BC50" s="144"/>
      <c r="BD50" s="144"/>
      <c r="BE50" s="144"/>
      <c r="BF50" s="144"/>
      <c r="BG50" s="144"/>
      <c r="BH50" s="144"/>
    </row>
    <row r="51" spans="1:60" outlineLevel="1" x14ac:dyDescent="0.25">
      <c r="A51" s="151">
        <v>24</v>
      </c>
      <c r="B51" s="152" t="s">
        <v>193</v>
      </c>
      <c r="C51" s="185" t="s">
        <v>194</v>
      </c>
      <c r="D51" s="153" t="s">
        <v>0</v>
      </c>
      <c r="E51" s="179"/>
      <c r="F51" s="155"/>
      <c r="G51" s="154">
        <f t="shared" si="0"/>
        <v>0</v>
      </c>
      <c r="H51" s="155"/>
      <c r="I51" s="154">
        <f t="shared" si="1"/>
        <v>0</v>
      </c>
      <c r="J51" s="155"/>
      <c r="K51" s="154">
        <f t="shared" si="2"/>
        <v>0</v>
      </c>
      <c r="L51" s="154">
        <v>21</v>
      </c>
      <c r="M51" s="154">
        <f t="shared" si="3"/>
        <v>0</v>
      </c>
      <c r="N51" s="154">
        <v>0</v>
      </c>
      <c r="O51" s="154">
        <f t="shared" si="4"/>
        <v>0</v>
      </c>
      <c r="P51" s="154">
        <v>0</v>
      </c>
      <c r="Q51" s="154">
        <f t="shared" si="5"/>
        <v>0</v>
      </c>
      <c r="R51" s="154"/>
      <c r="S51" s="154" t="s">
        <v>120</v>
      </c>
      <c r="T51" s="154" t="s">
        <v>120</v>
      </c>
      <c r="U51" s="154">
        <v>0</v>
      </c>
      <c r="V51" s="154">
        <f t="shared" si="6"/>
        <v>0</v>
      </c>
      <c r="W51" s="154"/>
      <c r="X51" s="154" t="s">
        <v>195</v>
      </c>
      <c r="Y51" s="144"/>
      <c r="Z51" s="144"/>
      <c r="AA51" s="144"/>
      <c r="AB51" s="144"/>
      <c r="AC51" s="144"/>
      <c r="AD51" s="144"/>
      <c r="AE51" s="144"/>
      <c r="AF51" s="144"/>
      <c r="AG51" s="144" t="s">
        <v>196</v>
      </c>
      <c r="AH51" s="144"/>
      <c r="AI51" s="144"/>
      <c r="AJ51" s="144"/>
      <c r="AK51" s="144"/>
      <c r="AL51" s="144"/>
      <c r="AM51" s="144"/>
      <c r="AN51" s="144"/>
      <c r="AO51" s="144"/>
      <c r="AP51" s="144"/>
      <c r="AQ51" s="144"/>
      <c r="AR51" s="144"/>
      <c r="AS51" s="144"/>
      <c r="AT51" s="144"/>
      <c r="AU51" s="144"/>
      <c r="AV51" s="144"/>
      <c r="AW51" s="144"/>
      <c r="AX51" s="144"/>
      <c r="AY51" s="144"/>
      <c r="AZ51" s="144"/>
      <c r="BA51" s="144"/>
      <c r="BB51" s="144"/>
      <c r="BC51" s="144"/>
      <c r="BD51" s="144"/>
      <c r="BE51" s="144"/>
      <c r="BF51" s="144"/>
      <c r="BG51" s="144"/>
      <c r="BH51" s="144"/>
    </row>
    <row r="52" spans="1:60" x14ac:dyDescent="0.25">
      <c r="A52" s="159" t="s">
        <v>115</v>
      </c>
      <c r="B52" s="160" t="s">
        <v>70</v>
      </c>
      <c r="C52" s="181" t="s">
        <v>71</v>
      </c>
      <c r="D52" s="161"/>
      <c r="E52" s="162"/>
      <c r="F52" s="163"/>
      <c r="G52" s="163">
        <f>SUMIF(AG53:AG56,"&lt;&gt;NOR",G53:G56)</f>
        <v>0</v>
      </c>
      <c r="H52" s="163"/>
      <c r="I52" s="163">
        <f>SUM(I53:I56)</f>
        <v>0</v>
      </c>
      <c r="J52" s="163"/>
      <c r="K52" s="163">
        <f>SUM(K53:K56)</f>
        <v>0</v>
      </c>
      <c r="L52" s="163"/>
      <c r="M52" s="163">
        <f>SUM(M53:M56)</f>
        <v>0</v>
      </c>
      <c r="N52" s="163"/>
      <c r="O52" s="163">
        <f>SUM(O53:O56)</f>
        <v>0.01</v>
      </c>
      <c r="P52" s="163"/>
      <c r="Q52" s="163">
        <f>SUM(Q53:Q56)</f>
        <v>0</v>
      </c>
      <c r="R52" s="163"/>
      <c r="S52" s="163"/>
      <c r="T52" s="164"/>
      <c r="U52" s="158"/>
      <c r="V52" s="158">
        <f>SUM(V53:V56)</f>
        <v>0</v>
      </c>
      <c r="W52" s="158"/>
      <c r="X52" s="158"/>
      <c r="AG52" t="s">
        <v>116</v>
      </c>
    </row>
    <row r="53" spans="1:60" outlineLevel="1" x14ac:dyDescent="0.25">
      <c r="A53" s="165">
        <v>25</v>
      </c>
      <c r="B53" s="166" t="s">
        <v>197</v>
      </c>
      <c r="C53" s="182" t="s">
        <v>198</v>
      </c>
      <c r="D53" s="167" t="s">
        <v>119</v>
      </c>
      <c r="E53" s="168">
        <v>27.945</v>
      </c>
      <c r="F53" s="169"/>
      <c r="G53" s="170">
        <f>ROUND(E53*F53,2)</f>
        <v>0</v>
      </c>
      <c r="H53" s="169"/>
      <c r="I53" s="170">
        <f>ROUND(E53*H53,2)</f>
        <v>0</v>
      </c>
      <c r="J53" s="169"/>
      <c r="K53" s="170">
        <f>ROUND(E53*J53,2)</f>
        <v>0</v>
      </c>
      <c r="L53" s="170">
        <v>21</v>
      </c>
      <c r="M53" s="170">
        <f>G53*(1+L53/100)</f>
        <v>0</v>
      </c>
      <c r="N53" s="170">
        <v>5.0000000000000001E-4</v>
      </c>
      <c r="O53" s="170">
        <f>ROUND(E53*N53,2)</f>
        <v>0.01</v>
      </c>
      <c r="P53" s="170">
        <v>0</v>
      </c>
      <c r="Q53" s="170">
        <f>ROUND(E53*P53,2)</f>
        <v>0</v>
      </c>
      <c r="R53" s="170"/>
      <c r="S53" s="170" t="s">
        <v>120</v>
      </c>
      <c r="T53" s="171" t="s">
        <v>120</v>
      </c>
      <c r="U53" s="154">
        <v>0</v>
      </c>
      <c r="V53" s="154">
        <f>ROUND(E53*U53,2)</f>
        <v>0</v>
      </c>
      <c r="W53" s="154"/>
      <c r="X53" s="154" t="s">
        <v>121</v>
      </c>
      <c r="Y53" s="144"/>
      <c r="Z53" s="144"/>
      <c r="AA53" s="144"/>
      <c r="AB53" s="144"/>
      <c r="AC53" s="144"/>
      <c r="AD53" s="144"/>
      <c r="AE53" s="144"/>
      <c r="AF53" s="144"/>
      <c r="AG53" s="144" t="s">
        <v>161</v>
      </c>
      <c r="AH53" s="144"/>
      <c r="AI53" s="144"/>
      <c r="AJ53" s="144"/>
      <c r="AK53" s="144"/>
      <c r="AL53" s="144"/>
      <c r="AM53" s="144"/>
      <c r="AN53" s="144"/>
      <c r="AO53" s="144"/>
      <c r="AP53" s="144"/>
      <c r="AQ53" s="144"/>
      <c r="AR53" s="144"/>
      <c r="AS53" s="144"/>
      <c r="AT53" s="144"/>
      <c r="AU53" s="144"/>
      <c r="AV53" s="144"/>
      <c r="AW53" s="144"/>
      <c r="AX53" s="144"/>
      <c r="AY53" s="144"/>
      <c r="AZ53" s="144"/>
      <c r="BA53" s="144"/>
      <c r="BB53" s="144"/>
      <c r="BC53" s="144"/>
      <c r="BD53" s="144"/>
      <c r="BE53" s="144"/>
      <c r="BF53" s="144"/>
      <c r="BG53" s="144"/>
      <c r="BH53" s="144"/>
    </row>
    <row r="54" spans="1:60" outlineLevel="1" x14ac:dyDescent="0.25">
      <c r="A54" s="151"/>
      <c r="B54" s="152"/>
      <c r="C54" s="183" t="s">
        <v>199</v>
      </c>
      <c r="D54" s="156"/>
      <c r="E54" s="157">
        <v>27.945</v>
      </c>
      <c r="F54" s="154"/>
      <c r="G54" s="154"/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4"/>
      <c r="T54" s="154"/>
      <c r="U54" s="154"/>
      <c r="V54" s="154"/>
      <c r="W54" s="154"/>
      <c r="X54" s="154"/>
      <c r="Y54" s="144"/>
      <c r="Z54" s="144"/>
      <c r="AA54" s="144"/>
      <c r="AB54" s="144"/>
      <c r="AC54" s="144"/>
      <c r="AD54" s="144"/>
      <c r="AE54" s="144"/>
      <c r="AF54" s="144"/>
      <c r="AG54" s="144" t="s">
        <v>124</v>
      </c>
      <c r="AH54" s="144">
        <v>0</v>
      </c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44"/>
      <c r="BA54" s="144"/>
      <c r="BB54" s="144"/>
      <c r="BC54" s="144"/>
      <c r="BD54" s="144"/>
      <c r="BE54" s="144"/>
      <c r="BF54" s="144"/>
      <c r="BG54" s="144"/>
      <c r="BH54" s="144"/>
    </row>
    <row r="55" spans="1:60" outlineLevel="1" x14ac:dyDescent="0.25">
      <c r="A55" s="165">
        <v>26</v>
      </c>
      <c r="B55" s="166" t="s">
        <v>200</v>
      </c>
      <c r="C55" s="182" t="s">
        <v>201</v>
      </c>
      <c r="D55" s="167" t="s">
        <v>119</v>
      </c>
      <c r="E55" s="168">
        <v>27.945</v>
      </c>
      <c r="F55" s="169"/>
      <c r="G55" s="170">
        <f>ROUND(E55*F55,2)</f>
        <v>0</v>
      </c>
      <c r="H55" s="169"/>
      <c r="I55" s="170">
        <f>ROUND(E55*H55,2)</f>
        <v>0</v>
      </c>
      <c r="J55" s="169"/>
      <c r="K55" s="170">
        <f>ROUND(E55*J55,2)</f>
        <v>0</v>
      </c>
      <c r="L55" s="170">
        <v>21</v>
      </c>
      <c r="M55" s="170">
        <f>G55*(1+L55/100)</f>
        <v>0</v>
      </c>
      <c r="N55" s="170">
        <v>0</v>
      </c>
      <c r="O55" s="170">
        <f>ROUND(E55*N55,2)</f>
        <v>0</v>
      </c>
      <c r="P55" s="170">
        <v>0</v>
      </c>
      <c r="Q55" s="170">
        <f>ROUND(E55*P55,2)</f>
        <v>0</v>
      </c>
      <c r="R55" s="170"/>
      <c r="S55" s="170" t="s">
        <v>151</v>
      </c>
      <c r="T55" s="171" t="s">
        <v>152</v>
      </c>
      <c r="U55" s="154">
        <v>0</v>
      </c>
      <c r="V55" s="154">
        <f>ROUND(E55*U55,2)</f>
        <v>0</v>
      </c>
      <c r="W55" s="154"/>
      <c r="X55" s="154" t="s">
        <v>187</v>
      </c>
      <c r="Y55" s="144"/>
      <c r="Z55" s="144"/>
      <c r="AA55" s="144"/>
      <c r="AB55" s="144"/>
      <c r="AC55" s="144"/>
      <c r="AD55" s="144"/>
      <c r="AE55" s="144"/>
      <c r="AF55" s="144"/>
      <c r="AG55" s="144" t="s">
        <v>188</v>
      </c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4"/>
      <c r="BE55" s="144"/>
      <c r="BF55" s="144"/>
      <c r="BG55" s="144"/>
      <c r="BH55" s="144"/>
    </row>
    <row r="56" spans="1:60" outlineLevel="1" x14ac:dyDescent="0.25">
      <c r="A56" s="151">
        <v>27</v>
      </c>
      <c r="B56" s="152" t="s">
        <v>202</v>
      </c>
      <c r="C56" s="185" t="s">
        <v>194</v>
      </c>
      <c r="D56" s="153" t="s">
        <v>0</v>
      </c>
      <c r="E56" s="179"/>
      <c r="F56" s="155"/>
      <c r="G56" s="154">
        <f>ROUND(E56*F56,2)</f>
        <v>0</v>
      </c>
      <c r="H56" s="155"/>
      <c r="I56" s="154">
        <f>ROUND(E56*H56,2)</f>
        <v>0</v>
      </c>
      <c r="J56" s="155"/>
      <c r="K56" s="154">
        <f>ROUND(E56*J56,2)</f>
        <v>0</v>
      </c>
      <c r="L56" s="154">
        <v>21</v>
      </c>
      <c r="M56" s="154">
        <f>G56*(1+L56/100)</f>
        <v>0</v>
      </c>
      <c r="N56" s="154">
        <v>0</v>
      </c>
      <c r="O56" s="154">
        <f>ROUND(E56*N56,2)</f>
        <v>0</v>
      </c>
      <c r="P56" s="154">
        <v>0</v>
      </c>
      <c r="Q56" s="154">
        <f>ROUND(E56*P56,2)</f>
        <v>0</v>
      </c>
      <c r="R56" s="154"/>
      <c r="S56" s="154" t="s">
        <v>120</v>
      </c>
      <c r="T56" s="154" t="s">
        <v>120</v>
      </c>
      <c r="U56" s="154">
        <v>0</v>
      </c>
      <c r="V56" s="154">
        <f>ROUND(E56*U56,2)</f>
        <v>0</v>
      </c>
      <c r="W56" s="154"/>
      <c r="X56" s="154" t="s">
        <v>195</v>
      </c>
      <c r="Y56" s="144"/>
      <c r="Z56" s="144"/>
      <c r="AA56" s="144"/>
      <c r="AB56" s="144"/>
      <c r="AC56" s="144"/>
      <c r="AD56" s="144"/>
      <c r="AE56" s="144"/>
      <c r="AF56" s="144"/>
      <c r="AG56" s="144" t="s">
        <v>196</v>
      </c>
      <c r="AH56" s="144"/>
      <c r="AI56" s="144"/>
      <c r="AJ56" s="144"/>
      <c r="AK56" s="144"/>
      <c r="AL56" s="144"/>
      <c r="AM56" s="144"/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  <c r="AZ56" s="144"/>
      <c r="BA56" s="144"/>
      <c r="BB56" s="144"/>
      <c r="BC56" s="144"/>
      <c r="BD56" s="144"/>
      <c r="BE56" s="144"/>
      <c r="BF56" s="144"/>
      <c r="BG56" s="144"/>
      <c r="BH56" s="144"/>
    </row>
    <row r="57" spans="1:60" x14ac:dyDescent="0.25">
      <c r="A57" s="159" t="s">
        <v>115</v>
      </c>
      <c r="B57" s="160" t="s">
        <v>72</v>
      </c>
      <c r="C57" s="181" t="s">
        <v>73</v>
      </c>
      <c r="D57" s="161"/>
      <c r="E57" s="162"/>
      <c r="F57" s="163"/>
      <c r="G57" s="163">
        <f>SUMIF(AG58:AG73,"&lt;&gt;NOR",G58:G73)</f>
        <v>0</v>
      </c>
      <c r="H57" s="163"/>
      <c r="I57" s="163">
        <f>SUM(I58:I73)</f>
        <v>0</v>
      </c>
      <c r="J57" s="163"/>
      <c r="K57" s="163">
        <f>SUM(K58:K73)</f>
        <v>0</v>
      </c>
      <c r="L57" s="163"/>
      <c r="M57" s="163">
        <f>SUM(M58:M73)</f>
        <v>0</v>
      </c>
      <c r="N57" s="163"/>
      <c r="O57" s="163">
        <f>SUM(O58:O73)</f>
        <v>0.77</v>
      </c>
      <c r="P57" s="163"/>
      <c r="Q57" s="163">
        <f>SUM(Q58:Q73)</f>
        <v>0</v>
      </c>
      <c r="R57" s="163"/>
      <c r="S57" s="163"/>
      <c r="T57" s="164"/>
      <c r="U57" s="158"/>
      <c r="V57" s="158">
        <f>SUM(V58:V73)</f>
        <v>0</v>
      </c>
      <c r="W57" s="158"/>
      <c r="X57" s="158"/>
      <c r="AG57" t="s">
        <v>116</v>
      </c>
    </row>
    <row r="58" spans="1:60" outlineLevel="1" x14ac:dyDescent="0.25">
      <c r="A58" s="172">
        <v>28</v>
      </c>
      <c r="B58" s="173" t="s">
        <v>203</v>
      </c>
      <c r="C58" s="184" t="s">
        <v>204</v>
      </c>
      <c r="D58" s="174" t="s">
        <v>119</v>
      </c>
      <c r="E58" s="175">
        <v>73.260000000000005</v>
      </c>
      <c r="F58" s="176"/>
      <c r="G58" s="177">
        <f>ROUND(E58*F58,2)</f>
        <v>0</v>
      </c>
      <c r="H58" s="176"/>
      <c r="I58" s="177">
        <f>ROUND(E58*H58,2)</f>
        <v>0</v>
      </c>
      <c r="J58" s="176"/>
      <c r="K58" s="177">
        <f>ROUND(E58*J58,2)</f>
        <v>0</v>
      </c>
      <c r="L58" s="177">
        <v>21</v>
      </c>
      <c r="M58" s="177">
        <f>G58*(1+L58/100)</f>
        <v>0</v>
      </c>
      <c r="N58" s="177">
        <v>7.1500000000000001E-3</v>
      </c>
      <c r="O58" s="177">
        <f>ROUND(E58*N58,2)</f>
        <v>0.52</v>
      </c>
      <c r="P58" s="177">
        <v>0</v>
      </c>
      <c r="Q58" s="177">
        <f>ROUND(E58*P58,2)</f>
        <v>0</v>
      </c>
      <c r="R58" s="177"/>
      <c r="S58" s="177" t="s">
        <v>151</v>
      </c>
      <c r="T58" s="178" t="s">
        <v>152</v>
      </c>
      <c r="U58" s="154">
        <v>0</v>
      </c>
      <c r="V58" s="154">
        <f>ROUND(E58*U58,2)</f>
        <v>0</v>
      </c>
      <c r="W58" s="154"/>
      <c r="X58" s="154" t="s">
        <v>121</v>
      </c>
      <c r="Y58" s="144"/>
      <c r="Z58" s="144"/>
      <c r="AA58" s="144"/>
      <c r="AB58" s="144"/>
      <c r="AC58" s="144"/>
      <c r="AD58" s="144"/>
      <c r="AE58" s="144"/>
      <c r="AF58" s="144"/>
      <c r="AG58" s="144" t="s">
        <v>161</v>
      </c>
      <c r="AH58" s="144"/>
      <c r="AI58" s="144"/>
      <c r="AJ58" s="144"/>
      <c r="AK58" s="144"/>
      <c r="AL58" s="144"/>
      <c r="AM58" s="144"/>
      <c r="AN58" s="144"/>
      <c r="AO58" s="144"/>
      <c r="AP58" s="144"/>
      <c r="AQ58" s="144"/>
      <c r="AR58" s="144"/>
      <c r="AS58" s="144"/>
      <c r="AT58" s="144"/>
      <c r="AU58" s="144"/>
      <c r="AV58" s="144"/>
      <c r="AW58" s="144"/>
      <c r="AX58" s="144"/>
      <c r="AY58" s="144"/>
      <c r="AZ58" s="144"/>
      <c r="BA58" s="144"/>
      <c r="BB58" s="144"/>
      <c r="BC58" s="144"/>
      <c r="BD58" s="144"/>
      <c r="BE58" s="144"/>
      <c r="BF58" s="144"/>
      <c r="BG58" s="144"/>
      <c r="BH58" s="144"/>
    </row>
    <row r="59" spans="1:60" outlineLevel="1" x14ac:dyDescent="0.25">
      <c r="A59" s="172">
        <v>29</v>
      </c>
      <c r="B59" s="173" t="s">
        <v>205</v>
      </c>
      <c r="C59" s="184" t="s">
        <v>206</v>
      </c>
      <c r="D59" s="174" t="s">
        <v>119</v>
      </c>
      <c r="E59" s="175">
        <v>73.260000000000005</v>
      </c>
      <c r="F59" s="176"/>
      <c r="G59" s="177">
        <f>ROUND(E59*F59,2)</f>
        <v>0</v>
      </c>
      <c r="H59" s="176"/>
      <c r="I59" s="177">
        <f>ROUND(E59*H59,2)</f>
        <v>0</v>
      </c>
      <c r="J59" s="176"/>
      <c r="K59" s="177">
        <f>ROUND(E59*J59,2)</f>
        <v>0</v>
      </c>
      <c r="L59" s="177">
        <v>21</v>
      </c>
      <c r="M59" s="177">
        <f>G59*(1+L59/100)</f>
        <v>0</v>
      </c>
      <c r="N59" s="177">
        <v>0</v>
      </c>
      <c r="O59" s="177">
        <f>ROUND(E59*N59,2)</f>
        <v>0</v>
      </c>
      <c r="P59" s="177">
        <v>0</v>
      </c>
      <c r="Q59" s="177">
        <f>ROUND(E59*P59,2)</f>
        <v>0</v>
      </c>
      <c r="R59" s="177"/>
      <c r="S59" s="177" t="s">
        <v>120</v>
      </c>
      <c r="T59" s="178" t="s">
        <v>120</v>
      </c>
      <c r="U59" s="154">
        <v>0</v>
      </c>
      <c r="V59" s="154">
        <f>ROUND(E59*U59,2)</f>
        <v>0</v>
      </c>
      <c r="W59" s="154"/>
      <c r="X59" s="154" t="s">
        <v>121</v>
      </c>
      <c r="Y59" s="144"/>
      <c r="Z59" s="144"/>
      <c r="AA59" s="144"/>
      <c r="AB59" s="144"/>
      <c r="AC59" s="144"/>
      <c r="AD59" s="144"/>
      <c r="AE59" s="144"/>
      <c r="AF59" s="144"/>
      <c r="AG59" s="144" t="s">
        <v>161</v>
      </c>
      <c r="AH59" s="144"/>
      <c r="AI59" s="144"/>
      <c r="AJ59" s="144"/>
      <c r="AK59" s="144"/>
      <c r="AL59" s="144"/>
      <c r="AM59" s="144"/>
      <c r="AN59" s="144"/>
      <c r="AO59" s="144"/>
      <c r="AP59" s="144"/>
      <c r="AQ59" s="144"/>
      <c r="AR59" s="144"/>
      <c r="AS59" s="144"/>
      <c r="AT59" s="144"/>
      <c r="AU59" s="144"/>
      <c r="AV59" s="144"/>
      <c r="AW59" s="144"/>
      <c r="AX59" s="144"/>
      <c r="AY59" s="144"/>
      <c r="AZ59" s="144"/>
      <c r="BA59" s="144"/>
      <c r="BB59" s="144"/>
      <c r="BC59" s="144"/>
      <c r="BD59" s="144"/>
      <c r="BE59" s="144"/>
      <c r="BF59" s="144"/>
      <c r="BG59" s="144"/>
      <c r="BH59" s="144"/>
    </row>
    <row r="60" spans="1:60" outlineLevel="1" x14ac:dyDescent="0.25">
      <c r="A60" s="165">
        <v>30</v>
      </c>
      <c r="B60" s="166" t="s">
        <v>207</v>
      </c>
      <c r="C60" s="182" t="s">
        <v>208</v>
      </c>
      <c r="D60" s="167" t="s">
        <v>150</v>
      </c>
      <c r="E60" s="168">
        <v>33.700000000000003</v>
      </c>
      <c r="F60" s="169"/>
      <c r="G60" s="170">
        <f>ROUND(E60*F60,2)</f>
        <v>0</v>
      </c>
      <c r="H60" s="169"/>
      <c r="I60" s="170">
        <f>ROUND(E60*H60,2)</f>
        <v>0</v>
      </c>
      <c r="J60" s="169"/>
      <c r="K60" s="170">
        <f>ROUND(E60*J60,2)</f>
        <v>0</v>
      </c>
      <c r="L60" s="170">
        <v>21</v>
      </c>
      <c r="M60" s="170">
        <f>G60*(1+L60/100)</f>
        <v>0</v>
      </c>
      <c r="N60" s="170">
        <v>1.9000000000000001E-4</v>
      </c>
      <c r="O60" s="170">
        <f>ROUND(E60*N60,2)</f>
        <v>0.01</v>
      </c>
      <c r="P60" s="170">
        <v>0</v>
      </c>
      <c r="Q60" s="170">
        <f>ROUND(E60*P60,2)</f>
        <v>0</v>
      </c>
      <c r="R60" s="170"/>
      <c r="S60" s="170" t="s">
        <v>120</v>
      </c>
      <c r="T60" s="171" t="s">
        <v>120</v>
      </c>
      <c r="U60" s="154">
        <v>0</v>
      </c>
      <c r="V60" s="154">
        <f>ROUND(E60*U60,2)</f>
        <v>0</v>
      </c>
      <c r="W60" s="154"/>
      <c r="X60" s="154" t="s">
        <v>121</v>
      </c>
      <c r="Y60" s="144"/>
      <c r="Z60" s="144"/>
      <c r="AA60" s="144"/>
      <c r="AB60" s="144"/>
      <c r="AC60" s="144"/>
      <c r="AD60" s="144"/>
      <c r="AE60" s="144"/>
      <c r="AF60" s="144"/>
      <c r="AG60" s="144" t="s">
        <v>161</v>
      </c>
      <c r="AH60" s="144"/>
      <c r="AI60" s="144"/>
      <c r="AJ60" s="144"/>
      <c r="AK60" s="144"/>
      <c r="AL60" s="144"/>
      <c r="AM60" s="144"/>
      <c r="AN60" s="144"/>
      <c r="AO60" s="144"/>
      <c r="AP60" s="144"/>
      <c r="AQ60" s="144"/>
      <c r="AR60" s="144"/>
      <c r="AS60" s="144"/>
      <c r="AT60" s="144"/>
      <c r="AU60" s="144"/>
      <c r="AV60" s="144"/>
      <c r="AW60" s="144"/>
      <c r="AX60" s="144"/>
      <c r="AY60" s="144"/>
      <c r="AZ60" s="144"/>
      <c r="BA60" s="144"/>
      <c r="BB60" s="144"/>
      <c r="BC60" s="144"/>
      <c r="BD60" s="144"/>
      <c r="BE60" s="144"/>
      <c r="BF60" s="144"/>
      <c r="BG60" s="144"/>
      <c r="BH60" s="144"/>
    </row>
    <row r="61" spans="1:60" outlineLevel="1" x14ac:dyDescent="0.25">
      <c r="A61" s="151"/>
      <c r="B61" s="152"/>
      <c r="C61" s="183" t="s">
        <v>209</v>
      </c>
      <c r="D61" s="156"/>
      <c r="E61" s="157">
        <v>19.8</v>
      </c>
      <c r="F61" s="154"/>
      <c r="G61" s="154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R61" s="154"/>
      <c r="S61" s="154"/>
      <c r="T61" s="154"/>
      <c r="U61" s="154"/>
      <c r="V61" s="154"/>
      <c r="W61" s="154"/>
      <c r="X61" s="154"/>
      <c r="Y61" s="144"/>
      <c r="Z61" s="144"/>
      <c r="AA61" s="144"/>
      <c r="AB61" s="144"/>
      <c r="AC61" s="144"/>
      <c r="AD61" s="144"/>
      <c r="AE61" s="144"/>
      <c r="AF61" s="144"/>
      <c r="AG61" s="144" t="s">
        <v>124</v>
      </c>
      <c r="AH61" s="144">
        <v>0</v>
      </c>
      <c r="AI61" s="144"/>
      <c r="AJ61" s="144"/>
      <c r="AK61" s="144"/>
      <c r="AL61" s="144"/>
      <c r="AM61" s="144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  <c r="AX61" s="144"/>
      <c r="AY61" s="144"/>
      <c r="AZ61" s="144"/>
      <c r="BA61" s="144"/>
      <c r="BB61" s="144"/>
      <c r="BC61" s="144"/>
      <c r="BD61" s="144"/>
      <c r="BE61" s="144"/>
      <c r="BF61" s="144"/>
      <c r="BG61" s="144"/>
      <c r="BH61" s="144"/>
    </row>
    <row r="62" spans="1:60" outlineLevel="1" x14ac:dyDescent="0.25">
      <c r="A62" s="151"/>
      <c r="B62" s="152"/>
      <c r="C62" s="183" t="s">
        <v>210</v>
      </c>
      <c r="D62" s="156"/>
      <c r="E62" s="157">
        <v>14.8</v>
      </c>
      <c r="F62" s="154"/>
      <c r="G62" s="154"/>
      <c r="H62" s="154"/>
      <c r="I62" s="154"/>
      <c r="J62" s="154"/>
      <c r="K62" s="154"/>
      <c r="L62" s="154"/>
      <c r="M62" s="154"/>
      <c r="N62" s="154"/>
      <c r="O62" s="154"/>
      <c r="P62" s="154"/>
      <c r="Q62" s="154"/>
      <c r="R62" s="154"/>
      <c r="S62" s="154"/>
      <c r="T62" s="154"/>
      <c r="U62" s="154"/>
      <c r="V62" s="154"/>
      <c r="W62" s="154"/>
      <c r="X62" s="154"/>
      <c r="Y62" s="144"/>
      <c r="Z62" s="144"/>
      <c r="AA62" s="144"/>
      <c r="AB62" s="144"/>
      <c r="AC62" s="144"/>
      <c r="AD62" s="144"/>
      <c r="AE62" s="144"/>
      <c r="AF62" s="144"/>
      <c r="AG62" s="144" t="s">
        <v>124</v>
      </c>
      <c r="AH62" s="144">
        <v>0</v>
      </c>
      <c r="AI62" s="144"/>
      <c r="AJ62" s="144"/>
      <c r="AK62" s="144"/>
      <c r="AL62" s="144"/>
      <c r="AM62" s="144"/>
      <c r="AN62" s="144"/>
      <c r="AO62" s="144"/>
      <c r="AP62" s="144"/>
      <c r="AQ62" s="144"/>
      <c r="AR62" s="144"/>
      <c r="AS62" s="144"/>
      <c r="AT62" s="144"/>
      <c r="AU62" s="144"/>
      <c r="AV62" s="144"/>
      <c r="AW62" s="144"/>
      <c r="AX62" s="144"/>
      <c r="AY62" s="144"/>
      <c r="AZ62" s="144"/>
      <c r="BA62" s="144"/>
      <c r="BB62" s="144"/>
      <c r="BC62" s="144"/>
      <c r="BD62" s="144"/>
      <c r="BE62" s="144"/>
      <c r="BF62" s="144"/>
      <c r="BG62" s="144"/>
      <c r="BH62" s="144"/>
    </row>
    <row r="63" spans="1:60" outlineLevel="1" x14ac:dyDescent="0.25">
      <c r="A63" s="151"/>
      <c r="B63" s="152"/>
      <c r="C63" s="183" t="s">
        <v>211</v>
      </c>
      <c r="D63" s="156"/>
      <c r="E63" s="157">
        <v>-0.9</v>
      </c>
      <c r="F63" s="154"/>
      <c r="G63" s="154"/>
      <c r="H63" s="154"/>
      <c r="I63" s="154"/>
      <c r="J63" s="154"/>
      <c r="K63" s="154"/>
      <c r="L63" s="154"/>
      <c r="M63" s="154"/>
      <c r="N63" s="154"/>
      <c r="O63" s="154"/>
      <c r="P63" s="154"/>
      <c r="Q63" s="154"/>
      <c r="R63" s="154"/>
      <c r="S63" s="154"/>
      <c r="T63" s="154"/>
      <c r="U63" s="154"/>
      <c r="V63" s="154"/>
      <c r="W63" s="154"/>
      <c r="X63" s="154"/>
      <c r="Y63" s="144"/>
      <c r="Z63" s="144"/>
      <c r="AA63" s="144"/>
      <c r="AB63" s="144"/>
      <c r="AC63" s="144"/>
      <c r="AD63" s="144"/>
      <c r="AE63" s="144"/>
      <c r="AF63" s="144"/>
      <c r="AG63" s="144" t="s">
        <v>124</v>
      </c>
      <c r="AH63" s="144">
        <v>0</v>
      </c>
      <c r="AI63" s="144"/>
      <c r="AJ63" s="144"/>
      <c r="AK63" s="144"/>
      <c r="AL63" s="144"/>
      <c r="AM63" s="144"/>
      <c r="AN63" s="144"/>
      <c r="AO63" s="144"/>
      <c r="AP63" s="144"/>
      <c r="AQ63" s="144"/>
      <c r="AR63" s="144"/>
      <c r="AS63" s="144"/>
      <c r="AT63" s="144"/>
      <c r="AU63" s="144"/>
      <c r="AV63" s="144"/>
      <c r="AW63" s="144"/>
      <c r="AX63" s="144"/>
      <c r="AY63" s="144"/>
      <c r="AZ63" s="144"/>
      <c r="BA63" s="144"/>
      <c r="BB63" s="144"/>
      <c r="BC63" s="144"/>
      <c r="BD63" s="144"/>
      <c r="BE63" s="144"/>
      <c r="BF63" s="144"/>
      <c r="BG63" s="144"/>
      <c r="BH63" s="144"/>
    </row>
    <row r="64" spans="1:60" outlineLevel="1" x14ac:dyDescent="0.25">
      <c r="A64" s="165">
        <v>31</v>
      </c>
      <c r="B64" s="166" t="s">
        <v>212</v>
      </c>
      <c r="C64" s="182" t="s">
        <v>213</v>
      </c>
      <c r="D64" s="167" t="s">
        <v>119</v>
      </c>
      <c r="E64" s="168">
        <v>73.260000000000005</v>
      </c>
      <c r="F64" s="169"/>
      <c r="G64" s="170">
        <f>ROUND(E64*F64,2)</f>
        <v>0</v>
      </c>
      <c r="H64" s="169"/>
      <c r="I64" s="170">
        <f>ROUND(E64*H64,2)</f>
        <v>0</v>
      </c>
      <c r="J64" s="169"/>
      <c r="K64" s="170">
        <f>ROUND(E64*J64,2)</f>
        <v>0</v>
      </c>
      <c r="L64" s="170">
        <v>21</v>
      </c>
      <c r="M64" s="170">
        <f>G64*(1+L64/100)</f>
        <v>0</v>
      </c>
      <c r="N64" s="170">
        <v>3.6000000000000002E-4</v>
      </c>
      <c r="O64" s="170">
        <f>ROUND(E64*N64,2)</f>
        <v>0.03</v>
      </c>
      <c r="P64" s="170">
        <v>0</v>
      </c>
      <c r="Q64" s="170">
        <f>ROUND(E64*P64,2)</f>
        <v>0</v>
      </c>
      <c r="R64" s="170"/>
      <c r="S64" s="170" t="s">
        <v>120</v>
      </c>
      <c r="T64" s="171" t="s">
        <v>120</v>
      </c>
      <c r="U64" s="154">
        <v>0</v>
      </c>
      <c r="V64" s="154">
        <f>ROUND(E64*U64,2)</f>
        <v>0</v>
      </c>
      <c r="W64" s="154"/>
      <c r="X64" s="154" t="s">
        <v>121</v>
      </c>
      <c r="Y64" s="144"/>
      <c r="Z64" s="144"/>
      <c r="AA64" s="144"/>
      <c r="AB64" s="144"/>
      <c r="AC64" s="144"/>
      <c r="AD64" s="144"/>
      <c r="AE64" s="144"/>
      <c r="AF64" s="144"/>
      <c r="AG64" s="144" t="s">
        <v>161</v>
      </c>
      <c r="AH64" s="144"/>
      <c r="AI64" s="144"/>
      <c r="AJ64" s="144"/>
      <c r="AK64" s="144"/>
      <c r="AL64" s="144"/>
      <c r="AM64" s="144"/>
      <c r="AN64" s="144"/>
      <c r="AO64" s="144"/>
      <c r="AP64" s="144"/>
      <c r="AQ64" s="144"/>
      <c r="AR64" s="144"/>
      <c r="AS64" s="144"/>
      <c r="AT64" s="144"/>
      <c r="AU64" s="144"/>
      <c r="AV64" s="144"/>
      <c r="AW64" s="144"/>
      <c r="AX64" s="144"/>
      <c r="AY64" s="144"/>
      <c r="AZ64" s="144"/>
      <c r="BA64" s="144"/>
      <c r="BB64" s="144"/>
      <c r="BC64" s="144"/>
      <c r="BD64" s="144"/>
      <c r="BE64" s="144"/>
      <c r="BF64" s="144"/>
      <c r="BG64" s="144"/>
      <c r="BH64" s="144"/>
    </row>
    <row r="65" spans="1:60" outlineLevel="1" x14ac:dyDescent="0.25">
      <c r="A65" s="151"/>
      <c r="B65" s="152"/>
      <c r="C65" s="183" t="s">
        <v>214</v>
      </c>
      <c r="D65" s="156"/>
      <c r="E65" s="157">
        <v>73.260000000000005</v>
      </c>
      <c r="F65" s="154"/>
      <c r="G65" s="154"/>
      <c r="H65" s="154"/>
      <c r="I65" s="154"/>
      <c r="J65" s="154"/>
      <c r="K65" s="154"/>
      <c r="L65" s="154"/>
      <c r="M65" s="154"/>
      <c r="N65" s="154"/>
      <c r="O65" s="154"/>
      <c r="P65" s="154"/>
      <c r="Q65" s="154"/>
      <c r="R65" s="154"/>
      <c r="S65" s="154"/>
      <c r="T65" s="154"/>
      <c r="U65" s="154"/>
      <c r="V65" s="154"/>
      <c r="W65" s="154"/>
      <c r="X65" s="154"/>
      <c r="Y65" s="144"/>
      <c r="Z65" s="144"/>
      <c r="AA65" s="144"/>
      <c r="AB65" s="144"/>
      <c r="AC65" s="144"/>
      <c r="AD65" s="144"/>
      <c r="AE65" s="144"/>
      <c r="AF65" s="144"/>
      <c r="AG65" s="144" t="s">
        <v>124</v>
      </c>
      <c r="AH65" s="144">
        <v>0</v>
      </c>
      <c r="AI65" s="144"/>
      <c r="AJ65" s="144"/>
      <c r="AK65" s="144"/>
      <c r="AL65" s="144"/>
      <c r="AM65" s="144"/>
      <c r="AN65" s="144"/>
      <c r="AO65" s="144"/>
      <c r="AP65" s="144"/>
      <c r="AQ65" s="144"/>
      <c r="AR65" s="144"/>
      <c r="AS65" s="144"/>
      <c r="AT65" s="144"/>
      <c r="AU65" s="144"/>
      <c r="AV65" s="144"/>
      <c r="AW65" s="144"/>
      <c r="AX65" s="144"/>
      <c r="AY65" s="144"/>
      <c r="AZ65" s="144"/>
      <c r="BA65" s="144"/>
      <c r="BB65" s="144"/>
      <c r="BC65" s="144"/>
      <c r="BD65" s="144"/>
      <c r="BE65" s="144"/>
      <c r="BF65" s="144"/>
      <c r="BG65" s="144"/>
      <c r="BH65" s="144"/>
    </row>
    <row r="66" spans="1:60" outlineLevel="1" x14ac:dyDescent="0.25">
      <c r="A66" s="165">
        <v>32</v>
      </c>
      <c r="B66" s="166" t="s">
        <v>215</v>
      </c>
      <c r="C66" s="182" t="s">
        <v>216</v>
      </c>
      <c r="D66" s="167" t="s">
        <v>119</v>
      </c>
      <c r="E66" s="168">
        <v>146.52000000000001</v>
      </c>
      <c r="F66" s="169"/>
      <c r="G66" s="170">
        <f>ROUND(E66*F66,2)</f>
        <v>0</v>
      </c>
      <c r="H66" s="169"/>
      <c r="I66" s="170">
        <f>ROUND(E66*H66,2)</f>
        <v>0</v>
      </c>
      <c r="J66" s="169"/>
      <c r="K66" s="170">
        <f>ROUND(E66*J66,2)</f>
        <v>0</v>
      </c>
      <c r="L66" s="170">
        <v>21</v>
      </c>
      <c r="M66" s="170">
        <f>G66*(1+L66/100)</f>
        <v>0</v>
      </c>
      <c r="N66" s="170">
        <v>0</v>
      </c>
      <c r="O66" s="170">
        <f>ROUND(E66*N66,2)</f>
        <v>0</v>
      </c>
      <c r="P66" s="170">
        <v>0</v>
      </c>
      <c r="Q66" s="170">
        <f>ROUND(E66*P66,2)</f>
        <v>0</v>
      </c>
      <c r="R66" s="170"/>
      <c r="S66" s="170" t="s">
        <v>151</v>
      </c>
      <c r="T66" s="171" t="s">
        <v>152</v>
      </c>
      <c r="U66" s="154">
        <v>0</v>
      </c>
      <c r="V66" s="154">
        <f>ROUND(E66*U66,2)</f>
        <v>0</v>
      </c>
      <c r="W66" s="154"/>
      <c r="X66" s="154" t="s">
        <v>121</v>
      </c>
      <c r="Y66" s="144"/>
      <c r="Z66" s="144"/>
      <c r="AA66" s="144"/>
      <c r="AB66" s="144"/>
      <c r="AC66" s="144"/>
      <c r="AD66" s="144"/>
      <c r="AE66" s="144"/>
      <c r="AF66" s="144"/>
      <c r="AG66" s="144" t="s">
        <v>161</v>
      </c>
      <c r="AH66" s="144"/>
      <c r="AI66" s="144"/>
      <c r="AJ66" s="144"/>
      <c r="AK66" s="144"/>
      <c r="AL66" s="144"/>
      <c r="AM66" s="144"/>
      <c r="AN66" s="144"/>
      <c r="AO66" s="144"/>
      <c r="AP66" s="144"/>
      <c r="AQ66" s="144"/>
      <c r="AR66" s="144"/>
      <c r="AS66" s="144"/>
      <c r="AT66" s="144"/>
      <c r="AU66" s="144"/>
      <c r="AV66" s="144"/>
      <c r="AW66" s="144"/>
      <c r="AX66" s="144"/>
      <c r="AY66" s="144"/>
      <c r="AZ66" s="144"/>
      <c r="BA66" s="144"/>
      <c r="BB66" s="144"/>
      <c r="BC66" s="144"/>
      <c r="BD66" s="144"/>
      <c r="BE66" s="144"/>
      <c r="BF66" s="144"/>
      <c r="BG66" s="144"/>
      <c r="BH66" s="144"/>
    </row>
    <row r="67" spans="1:60" outlineLevel="1" x14ac:dyDescent="0.25">
      <c r="A67" s="151"/>
      <c r="B67" s="152"/>
      <c r="C67" s="183" t="s">
        <v>217</v>
      </c>
      <c r="D67" s="156"/>
      <c r="E67" s="157">
        <v>146.52000000000001</v>
      </c>
      <c r="F67" s="154"/>
      <c r="G67" s="154"/>
      <c r="H67" s="154"/>
      <c r="I67" s="154"/>
      <c r="J67" s="154"/>
      <c r="K67" s="154"/>
      <c r="L67" s="154"/>
      <c r="M67" s="154"/>
      <c r="N67" s="154"/>
      <c r="O67" s="154"/>
      <c r="P67" s="154"/>
      <c r="Q67" s="154"/>
      <c r="R67" s="154"/>
      <c r="S67" s="154"/>
      <c r="T67" s="154"/>
      <c r="U67" s="154"/>
      <c r="V67" s="154"/>
      <c r="W67" s="154"/>
      <c r="X67" s="154"/>
      <c r="Y67" s="144"/>
      <c r="Z67" s="144"/>
      <c r="AA67" s="144"/>
      <c r="AB67" s="144"/>
      <c r="AC67" s="144"/>
      <c r="AD67" s="144"/>
      <c r="AE67" s="144"/>
      <c r="AF67" s="144"/>
      <c r="AG67" s="144" t="s">
        <v>124</v>
      </c>
      <c r="AH67" s="144">
        <v>0</v>
      </c>
      <c r="AI67" s="144"/>
      <c r="AJ67" s="144"/>
      <c r="AK67" s="144"/>
      <c r="AL67" s="144"/>
      <c r="AM67" s="144"/>
      <c r="AN67" s="144"/>
      <c r="AO67" s="144"/>
      <c r="AP67" s="144"/>
      <c r="AQ67" s="144"/>
      <c r="AR67" s="144"/>
      <c r="AS67" s="144"/>
      <c r="AT67" s="144"/>
      <c r="AU67" s="144"/>
      <c r="AV67" s="144"/>
      <c r="AW67" s="144"/>
      <c r="AX67" s="144"/>
      <c r="AY67" s="144"/>
      <c r="AZ67" s="144"/>
      <c r="BA67" s="144"/>
      <c r="BB67" s="144"/>
      <c r="BC67" s="144"/>
      <c r="BD67" s="144"/>
      <c r="BE67" s="144"/>
      <c r="BF67" s="144"/>
      <c r="BG67" s="144"/>
      <c r="BH67" s="144"/>
    </row>
    <row r="68" spans="1:60" outlineLevel="1" x14ac:dyDescent="0.25">
      <c r="A68" s="165">
        <v>33</v>
      </c>
      <c r="B68" s="166" t="s">
        <v>218</v>
      </c>
      <c r="C68" s="182" t="s">
        <v>219</v>
      </c>
      <c r="D68" s="167" t="s">
        <v>150</v>
      </c>
      <c r="E68" s="168">
        <v>37.07</v>
      </c>
      <c r="F68" s="169"/>
      <c r="G68" s="170">
        <f>ROUND(E68*F68,2)</f>
        <v>0</v>
      </c>
      <c r="H68" s="169"/>
      <c r="I68" s="170">
        <f>ROUND(E68*H68,2)</f>
        <v>0</v>
      </c>
      <c r="J68" s="169"/>
      <c r="K68" s="170">
        <f>ROUND(E68*J68,2)</f>
        <v>0</v>
      </c>
      <c r="L68" s="170">
        <v>21</v>
      </c>
      <c r="M68" s="170">
        <f>G68*(1+L68/100)</f>
        <v>0</v>
      </c>
      <c r="N68" s="170">
        <v>1.4999999999999999E-4</v>
      </c>
      <c r="O68" s="170">
        <f>ROUND(E68*N68,2)</f>
        <v>0.01</v>
      </c>
      <c r="P68" s="170">
        <v>0</v>
      </c>
      <c r="Q68" s="170">
        <f>ROUND(E68*P68,2)</f>
        <v>0</v>
      </c>
      <c r="R68" s="170" t="s">
        <v>185</v>
      </c>
      <c r="S68" s="170" t="s">
        <v>220</v>
      </c>
      <c r="T68" s="171" t="s">
        <v>220</v>
      </c>
      <c r="U68" s="154">
        <v>0</v>
      </c>
      <c r="V68" s="154">
        <f>ROUND(E68*U68,2)</f>
        <v>0</v>
      </c>
      <c r="W68" s="154"/>
      <c r="X68" s="154" t="s">
        <v>187</v>
      </c>
      <c r="Y68" s="144"/>
      <c r="Z68" s="144"/>
      <c r="AA68" s="144"/>
      <c r="AB68" s="144"/>
      <c r="AC68" s="144"/>
      <c r="AD68" s="144"/>
      <c r="AE68" s="144"/>
      <c r="AF68" s="144"/>
      <c r="AG68" s="144" t="s">
        <v>188</v>
      </c>
      <c r="AH68" s="144"/>
      <c r="AI68" s="144"/>
      <c r="AJ68" s="144"/>
      <c r="AK68" s="144"/>
      <c r="AL68" s="144"/>
      <c r="AM68" s="144"/>
      <c r="AN68" s="144"/>
      <c r="AO68" s="144"/>
      <c r="AP68" s="144"/>
      <c r="AQ68" s="144"/>
      <c r="AR68" s="144"/>
      <c r="AS68" s="144"/>
      <c r="AT68" s="144"/>
      <c r="AU68" s="144"/>
      <c r="AV68" s="144"/>
      <c r="AW68" s="144"/>
      <c r="AX68" s="144"/>
      <c r="AY68" s="144"/>
      <c r="AZ68" s="144"/>
      <c r="BA68" s="144"/>
      <c r="BB68" s="144"/>
      <c r="BC68" s="144"/>
      <c r="BD68" s="144"/>
      <c r="BE68" s="144"/>
      <c r="BF68" s="144"/>
      <c r="BG68" s="144"/>
      <c r="BH68" s="144"/>
    </row>
    <row r="69" spans="1:60" outlineLevel="1" x14ac:dyDescent="0.25">
      <c r="A69" s="151"/>
      <c r="B69" s="152"/>
      <c r="C69" s="183" t="s">
        <v>221</v>
      </c>
      <c r="D69" s="156"/>
      <c r="E69" s="157">
        <v>37.07</v>
      </c>
      <c r="F69" s="154"/>
      <c r="G69" s="154"/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154"/>
      <c r="S69" s="154"/>
      <c r="T69" s="154"/>
      <c r="U69" s="154"/>
      <c r="V69" s="154"/>
      <c r="W69" s="154"/>
      <c r="X69" s="154"/>
      <c r="Y69" s="144"/>
      <c r="Z69" s="144"/>
      <c r="AA69" s="144"/>
      <c r="AB69" s="144"/>
      <c r="AC69" s="144"/>
      <c r="AD69" s="144"/>
      <c r="AE69" s="144"/>
      <c r="AF69" s="144"/>
      <c r="AG69" s="144" t="s">
        <v>124</v>
      </c>
      <c r="AH69" s="144">
        <v>0</v>
      </c>
      <c r="AI69" s="144"/>
      <c r="AJ69" s="144"/>
      <c r="AK69" s="144"/>
      <c r="AL69" s="144"/>
      <c r="AM69" s="144"/>
      <c r="AN69" s="144"/>
      <c r="AO69" s="144"/>
      <c r="AP69" s="144"/>
      <c r="AQ69" s="144"/>
      <c r="AR69" s="144"/>
      <c r="AS69" s="144"/>
      <c r="AT69" s="144"/>
      <c r="AU69" s="144"/>
      <c r="AV69" s="144"/>
      <c r="AW69" s="144"/>
      <c r="AX69" s="144"/>
      <c r="AY69" s="144"/>
      <c r="AZ69" s="144"/>
      <c r="BA69" s="144"/>
      <c r="BB69" s="144"/>
      <c r="BC69" s="144"/>
      <c r="BD69" s="144"/>
      <c r="BE69" s="144"/>
      <c r="BF69" s="144"/>
      <c r="BG69" s="144"/>
      <c r="BH69" s="144"/>
    </row>
    <row r="70" spans="1:60" outlineLevel="1" x14ac:dyDescent="0.25">
      <c r="A70" s="165">
        <v>34</v>
      </c>
      <c r="B70" s="166" t="s">
        <v>222</v>
      </c>
      <c r="C70" s="182" t="s">
        <v>223</v>
      </c>
      <c r="D70" s="167" t="s">
        <v>119</v>
      </c>
      <c r="E70" s="168">
        <v>84.63</v>
      </c>
      <c r="F70" s="169"/>
      <c r="G70" s="170">
        <f>ROUND(E70*F70,2)</f>
        <v>0</v>
      </c>
      <c r="H70" s="169"/>
      <c r="I70" s="170">
        <f>ROUND(E70*H70,2)</f>
        <v>0</v>
      </c>
      <c r="J70" s="169"/>
      <c r="K70" s="170">
        <f>ROUND(E70*J70,2)</f>
        <v>0</v>
      </c>
      <c r="L70" s="170">
        <v>21</v>
      </c>
      <c r="M70" s="170">
        <f>G70*(1+L70/100)</f>
        <v>0</v>
      </c>
      <c r="N70" s="170">
        <v>2.4199999999999998E-3</v>
      </c>
      <c r="O70" s="170">
        <f>ROUND(E70*N70,2)</f>
        <v>0.2</v>
      </c>
      <c r="P70" s="170">
        <v>0</v>
      </c>
      <c r="Q70" s="170">
        <f>ROUND(E70*P70,2)</f>
        <v>0</v>
      </c>
      <c r="R70" s="170"/>
      <c r="S70" s="170" t="s">
        <v>151</v>
      </c>
      <c r="T70" s="171" t="s">
        <v>152</v>
      </c>
      <c r="U70" s="154">
        <v>0</v>
      </c>
      <c r="V70" s="154">
        <f>ROUND(E70*U70,2)</f>
        <v>0</v>
      </c>
      <c r="W70" s="154"/>
      <c r="X70" s="154" t="s">
        <v>187</v>
      </c>
      <c r="Y70" s="144"/>
      <c r="Z70" s="144"/>
      <c r="AA70" s="144"/>
      <c r="AB70" s="144"/>
      <c r="AC70" s="144"/>
      <c r="AD70" s="144"/>
      <c r="AE70" s="144"/>
      <c r="AF70" s="144"/>
      <c r="AG70" s="144" t="s">
        <v>188</v>
      </c>
      <c r="AH70" s="144"/>
      <c r="AI70" s="144"/>
      <c r="AJ70" s="144"/>
      <c r="AK70" s="144"/>
      <c r="AL70" s="144"/>
      <c r="AM70" s="144"/>
      <c r="AN70" s="144"/>
      <c r="AO70" s="144"/>
      <c r="AP70" s="144"/>
      <c r="AQ70" s="144"/>
      <c r="AR70" s="144"/>
      <c r="AS70" s="144"/>
      <c r="AT70" s="144"/>
      <c r="AU70" s="144"/>
      <c r="AV70" s="144"/>
      <c r="AW70" s="144"/>
      <c r="AX70" s="144"/>
      <c r="AY70" s="144"/>
      <c r="AZ70" s="144"/>
      <c r="BA70" s="144"/>
      <c r="BB70" s="144"/>
      <c r="BC70" s="144"/>
      <c r="BD70" s="144"/>
      <c r="BE70" s="144"/>
      <c r="BF70" s="144"/>
      <c r="BG70" s="144"/>
      <c r="BH70" s="144"/>
    </row>
    <row r="71" spans="1:60" outlineLevel="1" x14ac:dyDescent="0.25">
      <c r="A71" s="151"/>
      <c r="B71" s="152"/>
      <c r="C71" s="183" t="s">
        <v>224</v>
      </c>
      <c r="D71" s="156"/>
      <c r="E71" s="157">
        <v>80.585999999999999</v>
      </c>
      <c r="F71" s="154"/>
      <c r="G71" s="154"/>
      <c r="H71" s="154"/>
      <c r="I71" s="154"/>
      <c r="J71" s="154"/>
      <c r="K71" s="154"/>
      <c r="L71" s="154"/>
      <c r="M71" s="154"/>
      <c r="N71" s="154"/>
      <c r="O71" s="154"/>
      <c r="P71" s="154"/>
      <c r="Q71" s="154"/>
      <c r="R71" s="154"/>
      <c r="S71" s="154"/>
      <c r="T71" s="154"/>
      <c r="U71" s="154"/>
      <c r="V71" s="154"/>
      <c r="W71" s="154"/>
      <c r="X71" s="154"/>
      <c r="Y71" s="144"/>
      <c r="Z71" s="144"/>
      <c r="AA71" s="144"/>
      <c r="AB71" s="144"/>
      <c r="AC71" s="144"/>
      <c r="AD71" s="144"/>
      <c r="AE71" s="144"/>
      <c r="AF71" s="144"/>
      <c r="AG71" s="144" t="s">
        <v>124</v>
      </c>
      <c r="AH71" s="144">
        <v>0</v>
      </c>
      <c r="AI71" s="144"/>
      <c r="AJ71" s="144"/>
      <c r="AK71" s="144"/>
      <c r="AL71" s="144"/>
      <c r="AM71" s="144"/>
      <c r="AN71" s="144"/>
      <c r="AO71" s="144"/>
      <c r="AP71" s="144"/>
      <c r="AQ71" s="144"/>
      <c r="AR71" s="144"/>
      <c r="AS71" s="144"/>
      <c r="AT71" s="144"/>
      <c r="AU71" s="144"/>
      <c r="AV71" s="144"/>
      <c r="AW71" s="144"/>
      <c r="AX71" s="144"/>
      <c r="AY71" s="144"/>
      <c r="AZ71" s="144"/>
      <c r="BA71" s="144"/>
      <c r="BB71" s="144"/>
      <c r="BC71" s="144"/>
      <c r="BD71" s="144"/>
      <c r="BE71" s="144"/>
      <c r="BF71" s="144"/>
      <c r="BG71" s="144"/>
      <c r="BH71" s="144"/>
    </row>
    <row r="72" spans="1:60" outlineLevel="1" x14ac:dyDescent="0.25">
      <c r="A72" s="151"/>
      <c r="B72" s="152"/>
      <c r="C72" s="183" t="s">
        <v>225</v>
      </c>
      <c r="D72" s="156"/>
      <c r="E72" s="157">
        <v>4.0439999999999996</v>
      </c>
      <c r="F72" s="154"/>
      <c r="G72" s="154"/>
      <c r="H72" s="154"/>
      <c r="I72" s="154"/>
      <c r="J72" s="154"/>
      <c r="K72" s="154"/>
      <c r="L72" s="154"/>
      <c r="M72" s="154"/>
      <c r="N72" s="154"/>
      <c r="O72" s="154"/>
      <c r="P72" s="154"/>
      <c r="Q72" s="154"/>
      <c r="R72" s="154"/>
      <c r="S72" s="154"/>
      <c r="T72" s="154"/>
      <c r="U72" s="154"/>
      <c r="V72" s="154"/>
      <c r="W72" s="154"/>
      <c r="X72" s="154"/>
      <c r="Y72" s="144"/>
      <c r="Z72" s="144"/>
      <c r="AA72" s="144"/>
      <c r="AB72" s="144"/>
      <c r="AC72" s="144"/>
      <c r="AD72" s="144"/>
      <c r="AE72" s="144"/>
      <c r="AF72" s="144"/>
      <c r="AG72" s="144" t="s">
        <v>124</v>
      </c>
      <c r="AH72" s="144">
        <v>0</v>
      </c>
      <c r="AI72" s="144"/>
      <c r="AJ72" s="144"/>
      <c r="AK72" s="144"/>
      <c r="AL72" s="144"/>
      <c r="AM72" s="144"/>
      <c r="AN72" s="144"/>
      <c r="AO72" s="144"/>
      <c r="AP72" s="144"/>
      <c r="AQ72" s="144"/>
      <c r="AR72" s="144"/>
      <c r="AS72" s="144"/>
      <c r="AT72" s="144"/>
      <c r="AU72" s="144"/>
      <c r="AV72" s="144"/>
      <c r="AW72" s="144"/>
      <c r="AX72" s="144"/>
      <c r="AY72" s="144"/>
      <c r="AZ72" s="144"/>
      <c r="BA72" s="144"/>
      <c r="BB72" s="144"/>
      <c r="BC72" s="144"/>
      <c r="BD72" s="144"/>
      <c r="BE72" s="144"/>
      <c r="BF72" s="144"/>
      <c r="BG72" s="144"/>
      <c r="BH72" s="144"/>
    </row>
    <row r="73" spans="1:60" outlineLevel="1" x14ac:dyDescent="0.25">
      <c r="A73" s="151">
        <v>35</v>
      </c>
      <c r="B73" s="152" t="s">
        <v>226</v>
      </c>
      <c r="C73" s="185" t="s">
        <v>194</v>
      </c>
      <c r="D73" s="153" t="s">
        <v>0</v>
      </c>
      <c r="E73" s="179"/>
      <c r="F73" s="155"/>
      <c r="G73" s="154">
        <f>ROUND(E73*F73,2)</f>
        <v>0</v>
      </c>
      <c r="H73" s="155"/>
      <c r="I73" s="154">
        <f>ROUND(E73*H73,2)</f>
        <v>0</v>
      </c>
      <c r="J73" s="155"/>
      <c r="K73" s="154">
        <f>ROUND(E73*J73,2)</f>
        <v>0</v>
      </c>
      <c r="L73" s="154">
        <v>21</v>
      </c>
      <c r="M73" s="154">
        <f>G73*(1+L73/100)</f>
        <v>0</v>
      </c>
      <c r="N73" s="154">
        <v>0</v>
      </c>
      <c r="O73" s="154">
        <f>ROUND(E73*N73,2)</f>
        <v>0</v>
      </c>
      <c r="P73" s="154">
        <v>0</v>
      </c>
      <c r="Q73" s="154">
        <f>ROUND(E73*P73,2)</f>
        <v>0</v>
      </c>
      <c r="R73" s="154"/>
      <c r="S73" s="154" t="s">
        <v>120</v>
      </c>
      <c r="T73" s="154" t="s">
        <v>120</v>
      </c>
      <c r="U73" s="154">
        <v>0</v>
      </c>
      <c r="V73" s="154">
        <f>ROUND(E73*U73,2)</f>
        <v>0</v>
      </c>
      <c r="W73" s="154"/>
      <c r="X73" s="154" t="s">
        <v>195</v>
      </c>
      <c r="Y73" s="144"/>
      <c r="Z73" s="144"/>
      <c r="AA73" s="144"/>
      <c r="AB73" s="144"/>
      <c r="AC73" s="144"/>
      <c r="AD73" s="144"/>
      <c r="AE73" s="144"/>
      <c r="AF73" s="144"/>
      <c r="AG73" s="144" t="s">
        <v>196</v>
      </c>
      <c r="AH73" s="144"/>
      <c r="AI73" s="144"/>
      <c r="AJ73" s="144"/>
      <c r="AK73" s="144"/>
      <c r="AL73" s="144"/>
      <c r="AM73" s="144"/>
      <c r="AN73" s="144"/>
      <c r="AO73" s="144"/>
      <c r="AP73" s="144"/>
      <c r="AQ73" s="144"/>
      <c r="AR73" s="144"/>
      <c r="AS73" s="144"/>
      <c r="AT73" s="144"/>
      <c r="AU73" s="144"/>
      <c r="AV73" s="144"/>
      <c r="AW73" s="144"/>
      <c r="AX73" s="144"/>
      <c r="AY73" s="144"/>
      <c r="AZ73" s="144"/>
      <c r="BA73" s="144"/>
      <c r="BB73" s="144"/>
      <c r="BC73" s="144"/>
      <c r="BD73" s="144"/>
      <c r="BE73" s="144"/>
      <c r="BF73" s="144"/>
      <c r="BG73" s="144"/>
      <c r="BH73" s="144"/>
    </row>
    <row r="74" spans="1:60" x14ac:dyDescent="0.25">
      <c r="A74" s="159" t="s">
        <v>115</v>
      </c>
      <c r="B74" s="160" t="s">
        <v>74</v>
      </c>
      <c r="C74" s="181" t="s">
        <v>75</v>
      </c>
      <c r="D74" s="161"/>
      <c r="E74" s="162"/>
      <c r="F74" s="163"/>
      <c r="G74" s="163">
        <f>SUMIF(AG75:AG82,"&lt;&gt;NOR",G75:G82)</f>
        <v>0</v>
      </c>
      <c r="H74" s="163"/>
      <c r="I74" s="163">
        <f>SUM(I75:I82)</f>
        <v>0</v>
      </c>
      <c r="J74" s="163"/>
      <c r="K74" s="163">
        <f>SUM(K75:K82)</f>
        <v>0</v>
      </c>
      <c r="L74" s="163"/>
      <c r="M74" s="163">
        <f>SUM(M75:M82)</f>
        <v>0</v>
      </c>
      <c r="N74" s="163"/>
      <c r="O74" s="163">
        <f>SUM(O75:O82)</f>
        <v>0.04</v>
      </c>
      <c r="P74" s="163"/>
      <c r="Q74" s="163">
        <f>SUM(Q75:Q82)</f>
        <v>0</v>
      </c>
      <c r="R74" s="163"/>
      <c r="S74" s="163"/>
      <c r="T74" s="164"/>
      <c r="U74" s="158"/>
      <c r="V74" s="158">
        <f>SUM(V75:V82)</f>
        <v>0</v>
      </c>
      <c r="W74" s="158"/>
      <c r="X74" s="158"/>
      <c r="AG74" t="s">
        <v>116</v>
      </c>
    </row>
    <row r="75" spans="1:60" outlineLevel="1" x14ac:dyDescent="0.25">
      <c r="A75" s="165">
        <v>36</v>
      </c>
      <c r="B75" s="166" t="s">
        <v>227</v>
      </c>
      <c r="C75" s="182" t="s">
        <v>228</v>
      </c>
      <c r="D75" s="167" t="s">
        <v>119</v>
      </c>
      <c r="E75" s="168">
        <v>2.25</v>
      </c>
      <c r="F75" s="169"/>
      <c r="G75" s="170">
        <f>ROUND(E75*F75,2)</f>
        <v>0</v>
      </c>
      <c r="H75" s="169"/>
      <c r="I75" s="170">
        <f>ROUND(E75*H75,2)</f>
        <v>0</v>
      </c>
      <c r="J75" s="169"/>
      <c r="K75" s="170">
        <f>ROUND(E75*J75,2)</f>
        <v>0</v>
      </c>
      <c r="L75" s="170">
        <v>21</v>
      </c>
      <c r="M75" s="170">
        <f>G75*(1+L75/100)</f>
        <v>0</v>
      </c>
      <c r="N75" s="170">
        <v>0</v>
      </c>
      <c r="O75" s="170">
        <f>ROUND(E75*N75,2)</f>
        <v>0</v>
      </c>
      <c r="P75" s="170">
        <v>0</v>
      </c>
      <c r="Q75" s="170">
        <f>ROUND(E75*P75,2)</f>
        <v>0</v>
      </c>
      <c r="R75" s="170"/>
      <c r="S75" s="170" t="s">
        <v>120</v>
      </c>
      <c r="T75" s="171" t="s">
        <v>120</v>
      </c>
      <c r="U75" s="154">
        <v>0</v>
      </c>
      <c r="V75" s="154">
        <f>ROUND(E75*U75,2)</f>
        <v>0</v>
      </c>
      <c r="W75" s="154"/>
      <c r="X75" s="154" t="s">
        <v>121</v>
      </c>
      <c r="Y75" s="144"/>
      <c r="Z75" s="144"/>
      <c r="AA75" s="144"/>
      <c r="AB75" s="144"/>
      <c r="AC75" s="144"/>
      <c r="AD75" s="144"/>
      <c r="AE75" s="144"/>
      <c r="AF75" s="144"/>
      <c r="AG75" s="144" t="s">
        <v>161</v>
      </c>
      <c r="AH75" s="144"/>
      <c r="AI75" s="144"/>
      <c r="AJ75" s="144"/>
      <c r="AK75" s="144"/>
      <c r="AL75" s="144"/>
      <c r="AM75" s="144"/>
      <c r="AN75" s="144"/>
      <c r="AO75" s="144"/>
      <c r="AP75" s="144"/>
      <c r="AQ75" s="144"/>
      <c r="AR75" s="144"/>
      <c r="AS75" s="144"/>
      <c r="AT75" s="144"/>
      <c r="AU75" s="144"/>
      <c r="AV75" s="144"/>
      <c r="AW75" s="144"/>
      <c r="AX75" s="144"/>
      <c r="AY75" s="144"/>
      <c r="AZ75" s="144"/>
      <c r="BA75" s="144"/>
      <c r="BB75" s="144"/>
      <c r="BC75" s="144"/>
      <c r="BD75" s="144"/>
      <c r="BE75" s="144"/>
      <c r="BF75" s="144"/>
      <c r="BG75" s="144"/>
      <c r="BH75" s="144"/>
    </row>
    <row r="76" spans="1:60" outlineLevel="1" x14ac:dyDescent="0.25">
      <c r="A76" s="151"/>
      <c r="B76" s="152"/>
      <c r="C76" s="183" t="s">
        <v>170</v>
      </c>
      <c r="D76" s="156"/>
      <c r="E76" s="157">
        <v>2.25</v>
      </c>
      <c r="F76" s="154"/>
      <c r="G76" s="154"/>
      <c r="H76" s="154"/>
      <c r="I76" s="154"/>
      <c r="J76" s="154"/>
      <c r="K76" s="154"/>
      <c r="L76" s="154"/>
      <c r="M76" s="154"/>
      <c r="N76" s="154"/>
      <c r="O76" s="154"/>
      <c r="P76" s="154"/>
      <c r="Q76" s="154"/>
      <c r="R76" s="154"/>
      <c r="S76" s="154"/>
      <c r="T76" s="154"/>
      <c r="U76" s="154"/>
      <c r="V76" s="154"/>
      <c r="W76" s="154"/>
      <c r="X76" s="154"/>
      <c r="Y76" s="144"/>
      <c r="Z76" s="144"/>
      <c r="AA76" s="144"/>
      <c r="AB76" s="144"/>
      <c r="AC76" s="144"/>
      <c r="AD76" s="144"/>
      <c r="AE76" s="144"/>
      <c r="AF76" s="144"/>
      <c r="AG76" s="144" t="s">
        <v>124</v>
      </c>
      <c r="AH76" s="144">
        <v>0</v>
      </c>
      <c r="AI76" s="144"/>
      <c r="AJ76" s="144"/>
      <c r="AK76" s="144"/>
      <c r="AL76" s="144"/>
      <c r="AM76" s="144"/>
      <c r="AN76" s="144"/>
      <c r="AO76" s="144"/>
      <c r="AP76" s="144"/>
      <c r="AQ76" s="144"/>
      <c r="AR76" s="144"/>
      <c r="AS76" s="144"/>
      <c r="AT76" s="144"/>
      <c r="AU76" s="144"/>
      <c r="AV76" s="144"/>
      <c r="AW76" s="144"/>
      <c r="AX76" s="144"/>
      <c r="AY76" s="144"/>
      <c r="AZ76" s="144"/>
      <c r="BA76" s="144"/>
      <c r="BB76" s="144"/>
      <c r="BC76" s="144"/>
      <c r="BD76" s="144"/>
      <c r="BE76" s="144"/>
      <c r="BF76" s="144"/>
      <c r="BG76" s="144"/>
      <c r="BH76" s="144"/>
    </row>
    <row r="77" spans="1:60" outlineLevel="1" x14ac:dyDescent="0.25">
      <c r="A77" s="172">
        <v>37</v>
      </c>
      <c r="B77" s="173" t="s">
        <v>229</v>
      </c>
      <c r="C77" s="184" t="s">
        <v>230</v>
      </c>
      <c r="D77" s="174" t="s">
        <v>119</v>
      </c>
      <c r="E77" s="175">
        <v>2.25</v>
      </c>
      <c r="F77" s="176"/>
      <c r="G77" s="177">
        <f>ROUND(E77*F77,2)</f>
        <v>0</v>
      </c>
      <c r="H77" s="176"/>
      <c r="I77" s="177">
        <f>ROUND(E77*H77,2)</f>
        <v>0</v>
      </c>
      <c r="J77" s="176"/>
      <c r="K77" s="177">
        <f>ROUND(E77*J77,2)</f>
        <v>0</v>
      </c>
      <c r="L77" s="177">
        <v>21</v>
      </c>
      <c r="M77" s="177">
        <f>G77*(1+L77/100)</f>
        <v>0</v>
      </c>
      <c r="N77" s="177">
        <v>2.1000000000000001E-4</v>
      </c>
      <c r="O77" s="177">
        <f>ROUND(E77*N77,2)</f>
        <v>0</v>
      </c>
      <c r="P77" s="177">
        <v>0</v>
      </c>
      <c r="Q77" s="177">
        <f>ROUND(E77*P77,2)</f>
        <v>0</v>
      </c>
      <c r="R77" s="177"/>
      <c r="S77" s="177" t="s">
        <v>120</v>
      </c>
      <c r="T77" s="178" t="s">
        <v>120</v>
      </c>
      <c r="U77" s="154">
        <v>0</v>
      </c>
      <c r="V77" s="154">
        <f>ROUND(E77*U77,2)</f>
        <v>0</v>
      </c>
      <c r="W77" s="154"/>
      <c r="X77" s="154" t="s">
        <v>121</v>
      </c>
      <c r="Y77" s="144"/>
      <c r="Z77" s="144"/>
      <c r="AA77" s="144"/>
      <c r="AB77" s="144"/>
      <c r="AC77" s="144"/>
      <c r="AD77" s="144"/>
      <c r="AE77" s="144"/>
      <c r="AF77" s="144"/>
      <c r="AG77" s="144" t="s">
        <v>161</v>
      </c>
      <c r="AH77" s="144"/>
      <c r="AI77" s="144"/>
      <c r="AJ77" s="144"/>
      <c r="AK77" s="144"/>
      <c r="AL77" s="144"/>
      <c r="AM77" s="144"/>
      <c r="AN77" s="144"/>
      <c r="AO77" s="144"/>
      <c r="AP77" s="144"/>
      <c r="AQ77" s="144"/>
      <c r="AR77" s="144"/>
      <c r="AS77" s="144"/>
      <c r="AT77" s="144"/>
      <c r="AU77" s="144"/>
      <c r="AV77" s="144"/>
      <c r="AW77" s="144"/>
      <c r="AX77" s="144"/>
      <c r="AY77" s="144"/>
      <c r="AZ77" s="144"/>
      <c r="BA77" s="144"/>
      <c r="BB77" s="144"/>
      <c r="BC77" s="144"/>
      <c r="BD77" s="144"/>
      <c r="BE77" s="144"/>
      <c r="BF77" s="144"/>
      <c r="BG77" s="144"/>
      <c r="BH77" s="144"/>
    </row>
    <row r="78" spans="1:60" outlineLevel="1" x14ac:dyDescent="0.25">
      <c r="A78" s="172">
        <v>38</v>
      </c>
      <c r="B78" s="173" t="s">
        <v>231</v>
      </c>
      <c r="C78" s="184" t="s">
        <v>232</v>
      </c>
      <c r="D78" s="174" t="s">
        <v>119</v>
      </c>
      <c r="E78" s="175">
        <v>2.25</v>
      </c>
      <c r="F78" s="176"/>
      <c r="G78" s="177">
        <f>ROUND(E78*F78,2)</f>
        <v>0</v>
      </c>
      <c r="H78" s="176"/>
      <c r="I78" s="177">
        <f>ROUND(E78*H78,2)</f>
        <v>0</v>
      </c>
      <c r="J78" s="176"/>
      <c r="K78" s="177">
        <f>ROUND(E78*J78,2)</f>
        <v>0</v>
      </c>
      <c r="L78" s="177">
        <v>21</v>
      </c>
      <c r="M78" s="177">
        <f>G78*(1+L78/100)</f>
        <v>0</v>
      </c>
      <c r="N78" s="177">
        <v>5.0400000000000002E-3</v>
      </c>
      <c r="O78" s="177">
        <f>ROUND(E78*N78,2)</f>
        <v>0.01</v>
      </c>
      <c r="P78" s="177">
        <v>0</v>
      </c>
      <c r="Q78" s="177">
        <f>ROUND(E78*P78,2)</f>
        <v>0</v>
      </c>
      <c r="R78" s="177"/>
      <c r="S78" s="177" t="s">
        <v>120</v>
      </c>
      <c r="T78" s="178" t="s">
        <v>120</v>
      </c>
      <c r="U78" s="154">
        <v>0</v>
      </c>
      <c r="V78" s="154">
        <f>ROUND(E78*U78,2)</f>
        <v>0</v>
      </c>
      <c r="W78" s="154"/>
      <c r="X78" s="154" t="s">
        <v>121</v>
      </c>
      <c r="Y78" s="144"/>
      <c r="Z78" s="144"/>
      <c r="AA78" s="144"/>
      <c r="AB78" s="144"/>
      <c r="AC78" s="144"/>
      <c r="AD78" s="144"/>
      <c r="AE78" s="144"/>
      <c r="AF78" s="144"/>
      <c r="AG78" s="144" t="s">
        <v>161</v>
      </c>
      <c r="AH78" s="144"/>
      <c r="AI78" s="144"/>
      <c r="AJ78" s="144"/>
      <c r="AK78" s="144"/>
      <c r="AL78" s="144"/>
      <c r="AM78" s="144"/>
      <c r="AN78" s="144"/>
      <c r="AO78" s="144"/>
      <c r="AP78" s="144"/>
      <c r="AQ78" s="144"/>
      <c r="AR78" s="144"/>
      <c r="AS78" s="144"/>
      <c r="AT78" s="144"/>
      <c r="AU78" s="144"/>
      <c r="AV78" s="144"/>
      <c r="AW78" s="144"/>
      <c r="AX78" s="144"/>
      <c r="AY78" s="144"/>
      <c r="AZ78" s="144"/>
      <c r="BA78" s="144"/>
      <c r="BB78" s="144"/>
      <c r="BC78" s="144"/>
      <c r="BD78" s="144"/>
      <c r="BE78" s="144"/>
      <c r="BF78" s="144"/>
      <c r="BG78" s="144"/>
      <c r="BH78" s="144"/>
    </row>
    <row r="79" spans="1:60" outlineLevel="1" x14ac:dyDescent="0.25">
      <c r="A79" s="172">
        <v>39</v>
      </c>
      <c r="B79" s="173" t="s">
        <v>233</v>
      </c>
      <c r="C79" s="184" t="s">
        <v>234</v>
      </c>
      <c r="D79" s="174" t="s">
        <v>119</v>
      </c>
      <c r="E79" s="175">
        <v>2.25</v>
      </c>
      <c r="F79" s="176"/>
      <c r="G79" s="177">
        <f>ROUND(E79*F79,2)</f>
        <v>0</v>
      </c>
      <c r="H79" s="176"/>
      <c r="I79" s="177">
        <f>ROUND(E79*H79,2)</f>
        <v>0</v>
      </c>
      <c r="J79" s="176"/>
      <c r="K79" s="177">
        <f>ROUND(E79*J79,2)</f>
        <v>0</v>
      </c>
      <c r="L79" s="177">
        <v>21</v>
      </c>
      <c r="M79" s="177">
        <f>G79*(1+L79/100)</f>
        <v>0</v>
      </c>
      <c r="N79" s="177">
        <v>8.9999999999999998E-4</v>
      </c>
      <c r="O79" s="177">
        <f>ROUND(E79*N79,2)</f>
        <v>0</v>
      </c>
      <c r="P79" s="177">
        <v>0</v>
      </c>
      <c r="Q79" s="177">
        <f>ROUND(E79*P79,2)</f>
        <v>0</v>
      </c>
      <c r="R79" s="177"/>
      <c r="S79" s="177" t="s">
        <v>120</v>
      </c>
      <c r="T79" s="178" t="s">
        <v>120</v>
      </c>
      <c r="U79" s="154">
        <v>0</v>
      </c>
      <c r="V79" s="154">
        <f>ROUND(E79*U79,2)</f>
        <v>0</v>
      </c>
      <c r="W79" s="154"/>
      <c r="X79" s="154" t="s">
        <v>121</v>
      </c>
      <c r="Y79" s="144"/>
      <c r="Z79" s="144"/>
      <c r="AA79" s="144"/>
      <c r="AB79" s="144"/>
      <c r="AC79" s="144"/>
      <c r="AD79" s="144"/>
      <c r="AE79" s="144"/>
      <c r="AF79" s="144"/>
      <c r="AG79" s="144" t="s">
        <v>161</v>
      </c>
      <c r="AH79" s="144"/>
      <c r="AI79" s="144"/>
      <c r="AJ79" s="144"/>
      <c r="AK79" s="144"/>
      <c r="AL79" s="144"/>
      <c r="AM79" s="144"/>
      <c r="AN79" s="144"/>
      <c r="AO79" s="144"/>
      <c r="AP79" s="144"/>
      <c r="AQ79" s="144"/>
      <c r="AR79" s="144"/>
      <c r="AS79" s="144"/>
      <c r="AT79" s="144"/>
      <c r="AU79" s="144"/>
      <c r="AV79" s="144"/>
      <c r="AW79" s="144"/>
      <c r="AX79" s="144"/>
      <c r="AY79" s="144"/>
      <c r="AZ79" s="144"/>
      <c r="BA79" s="144"/>
      <c r="BB79" s="144"/>
      <c r="BC79" s="144"/>
      <c r="BD79" s="144"/>
      <c r="BE79" s="144"/>
      <c r="BF79" s="144"/>
      <c r="BG79" s="144"/>
      <c r="BH79" s="144"/>
    </row>
    <row r="80" spans="1:60" outlineLevel="1" x14ac:dyDescent="0.25">
      <c r="A80" s="165">
        <v>40</v>
      </c>
      <c r="B80" s="166" t="s">
        <v>235</v>
      </c>
      <c r="C80" s="182" t="s">
        <v>236</v>
      </c>
      <c r="D80" s="167" t="s">
        <v>119</v>
      </c>
      <c r="E80" s="168">
        <v>2.4750000000000001</v>
      </c>
      <c r="F80" s="169"/>
      <c r="G80" s="170">
        <f>ROUND(E80*F80,2)</f>
        <v>0</v>
      </c>
      <c r="H80" s="169"/>
      <c r="I80" s="170">
        <f>ROUND(E80*H80,2)</f>
        <v>0</v>
      </c>
      <c r="J80" s="169"/>
      <c r="K80" s="170">
        <f>ROUND(E80*J80,2)</f>
        <v>0</v>
      </c>
      <c r="L80" s="170">
        <v>21</v>
      </c>
      <c r="M80" s="170">
        <f>G80*(1+L80/100)</f>
        <v>0</v>
      </c>
      <c r="N80" s="170">
        <v>1.0999999999999999E-2</v>
      </c>
      <c r="O80" s="170">
        <f>ROUND(E80*N80,2)</f>
        <v>0.03</v>
      </c>
      <c r="P80" s="170">
        <v>0</v>
      </c>
      <c r="Q80" s="170">
        <f>ROUND(E80*P80,2)</f>
        <v>0</v>
      </c>
      <c r="R80" s="170"/>
      <c r="S80" s="170" t="s">
        <v>151</v>
      </c>
      <c r="T80" s="171" t="s">
        <v>152</v>
      </c>
      <c r="U80" s="154">
        <v>0</v>
      </c>
      <c r="V80" s="154">
        <f>ROUND(E80*U80,2)</f>
        <v>0</v>
      </c>
      <c r="W80" s="154"/>
      <c r="X80" s="154" t="s">
        <v>187</v>
      </c>
      <c r="Y80" s="144"/>
      <c r="Z80" s="144"/>
      <c r="AA80" s="144"/>
      <c r="AB80" s="144"/>
      <c r="AC80" s="144"/>
      <c r="AD80" s="144"/>
      <c r="AE80" s="144"/>
      <c r="AF80" s="144"/>
      <c r="AG80" s="144" t="s">
        <v>188</v>
      </c>
      <c r="AH80" s="144"/>
      <c r="AI80" s="144"/>
      <c r="AJ80" s="144"/>
      <c r="AK80" s="144"/>
      <c r="AL80" s="144"/>
      <c r="AM80" s="144"/>
      <c r="AN80" s="144"/>
      <c r="AO80" s="144"/>
      <c r="AP80" s="144"/>
      <c r="AQ80" s="144"/>
      <c r="AR80" s="144"/>
      <c r="AS80" s="144"/>
      <c r="AT80" s="144"/>
      <c r="AU80" s="144"/>
      <c r="AV80" s="144"/>
      <c r="AW80" s="144"/>
      <c r="AX80" s="144"/>
      <c r="AY80" s="144"/>
      <c r="AZ80" s="144"/>
      <c r="BA80" s="144"/>
      <c r="BB80" s="144"/>
      <c r="BC80" s="144"/>
      <c r="BD80" s="144"/>
      <c r="BE80" s="144"/>
      <c r="BF80" s="144"/>
      <c r="BG80" s="144"/>
      <c r="BH80" s="144"/>
    </row>
    <row r="81" spans="1:60" outlineLevel="1" x14ac:dyDescent="0.25">
      <c r="A81" s="151"/>
      <c r="B81" s="152"/>
      <c r="C81" s="183" t="s">
        <v>237</v>
      </c>
      <c r="D81" s="156"/>
      <c r="E81" s="157">
        <v>2.4750000000000001</v>
      </c>
      <c r="F81" s="154"/>
      <c r="G81" s="154"/>
      <c r="H81" s="154"/>
      <c r="I81" s="154"/>
      <c r="J81" s="154"/>
      <c r="K81" s="154"/>
      <c r="L81" s="154"/>
      <c r="M81" s="154"/>
      <c r="N81" s="154"/>
      <c r="O81" s="154"/>
      <c r="P81" s="154"/>
      <c r="Q81" s="154"/>
      <c r="R81" s="154"/>
      <c r="S81" s="154"/>
      <c r="T81" s="154"/>
      <c r="U81" s="154"/>
      <c r="V81" s="154"/>
      <c r="W81" s="154"/>
      <c r="X81" s="154"/>
      <c r="Y81" s="144"/>
      <c r="Z81" s="144"/>
      <c r="AA81" s="144"/>
      <c r="AB81" s="144"/>
      <c r="AC81" s="144"/>
      <c r="AD81" s="144"/>
      <c r="AE81" s="144"/>
      <c r="AF81" s="144"/>
      <c r="AG81" s="144" t="s">
        <v>124</v>
      </c>
      <c r="AH81" s="144">
        <v>0</v>
      </c>
      <c r="AI81" s="144"/>
      <c r="AJ81" s="144"/>
      <c r="AK81" s="144"/>
      <c r="AL81" s="144"/>
      <c r="AM81" s="144"/>
      <c r="AN81" s="144"/>
      <c r="AO81" s="144"/>
      <c r="AP81" s="144"/>
      <c r="AQ81" s="144"/>
      <c r="AR81" s="144"/>
      <c r="AS81" s="144"/>
      <c r="AT81" s="144"/>
      <c r="AU81" s="144"/>
      <c r="AV81" s="144"/>
      <c r="AW81" s="144"/>
      <c r="AX81" s="144"/>
      <c r="AY81" s="144"/>
      <c r="AZ81" s="144"/>
      <c r="BA81" s="144"/>
      <c r="BB81" s="144"/>
      <c r="BC81" s="144"/>
      <c r="BD81" s="144"/>
      <c r="BE81" s="144"/>
      <c r="BF81" s="144"/>
      <c r="BG81" s="144"/>
      <c r="BH81" s="144"/>
    </row>
    <row r="82" spans="1:60" outlineLevel="1" x14ac:dyDescent="0.25">
      <c r="A82" s="151">
        <v>41</v>
      </c>
      <c r="B82" s="152" t="s">
        <v>238</v>
      </c>
      <c r="C82" s="185" t="s">
        <v>194</v>
      </c>
      <c r="D82" s="153" t="s">
        <v>0</v>
      </c>
      <c r="E82" s="179"/>
      <c r="F82" s="155"/>
      <c r="G82" s="154">
        <f>ROUND(E82*F82,2)</f>
        <v>0</v>
      </c>
      <c r="H82" s="155"/>
      <c r="I82" s="154">
        <f>ROUND(E82*H82,2)</f>
        <v>0</v>
      </c>
      <c r="J82" s="155"/>
      <c r="K82" s="154">
        <f>ROUND(E82*J82,2)</f>
        <v>0</v>
      </c>
      <c r="L82" s="154">
        <v>21</v>
      </c>
      <c r="M82" s="154">
        <f>G82*(1+L82/100)</f>
        <v>0</v>
      </c>
      <c r="N82" s="154">
        <v>0</v>
      </c>
      <c r="O82" s="154">
        <f>ROUND(E82*N82,2)</f>
        <v>0</v>
      </c>
      <c r="P82" s="154">
        <v>0</v>
      </c>
      <c r="Q82" s="154">
        <f>ROUND(E82*P82,2)</f>
        <v>0</v>
      </c>
      <c r="R82" s="154"/>
      <c r="S82" s="154" t="s">
        <v>120</v>
      </c>
      <c r="T82" s="154" t="s">
        <v>120</v>
      </c>
      <c r="U82" s="154">
        <v>0</v>
      </c>
      <c r="V82" s="154">
        <f>ROUND(E82*U82,2)</f>
        <v>0</v>
      </c>
      <c r="W82" s="154"/>
      <c r="X82" s="154" t="s">
        <v>195</v>
      </c>
      <c r="Y82" s="144"/>
      <c r="Z82" s="144"/>
      <c r="AA82" s="144"/>
      <c r="AB82" s="144"/>
      <c r="AC82" s="144"/>
      <c r="AD82" s="144"/>
      <c r="AE82" s="144"/>
      <c r="AF82" s="144"/>
      <c r="AG82" s="144" t="s">
        <v>196</v>
      </c>
      <c r="AH82" s="144"/>
      <c r="AI82" s="144"/>
      <c r="AJ82" s="144"/>
      <c r="AK82" s="144"/>
      <c r="AL82" s="144"/>
      <c r="AM82" s="144"/>
      <c r="AN82" s="144"/>
      <c r="AO82" s="144"/>
      <c r="AP82" s="144"/>
      <c r="AQ82" s="144"/>
      <c r="AR82" s="144"/>
      <c r="AS82" s="144"/>
      <c r="AT82" s="144"/>
      <c r="AU82" s="144"/>
      <c r="AV82" s="144"/>
      <c r="AW82" s="144"/>
      <c r="AX82" s="144"/>
      <c r="AY82" s="144"/>
      <c r="AZ82" s="144"/>
      <c r="BA82" s="144"/>
      <c r="BB82" s="144"/>
      <c r="BC82" s="144"/>
      <c r="BD82" s="144"/>
      <c r="BE82" s="144"/>
      <c r="BF82" s="144"/>
      <c r="BG82" s="144"/>
      <c r="BH82" s="144"/>
    </row>
    <row r="83" spans="1:60" x14ac:dyDescent="0.25">
      <c r="A83" s="159" t="s">
        <v>115</v>
      </c>
      <c r="B83" s="160" t="s">
        <v>76</v>
      </c>
      <c r="C83" s="181" t="s">
        <v>77</v>
      </c>
      <c r="D83" s="161"/>
      <c r="E83" s="162"/>
      <c r="F83" s="163"/>
      <c r="G83" s="163">
        <f>SUMIF(AG84:AG93,"&lt;&gt;NOR",G84:G93)</f>
        <v>0</v>
      </c>
      <c r="H83" s="163"/>
      <c r="I83" s="163">
        <f>SUM(I84:I93)</f>
        <v>0</v>
      </c>
      <c r="J83" s="163"/>
      <c r="K83" s="163">
        <f>SUM(K84:K93)</f>
        <v>0</v>
      </c>
      <c r="L83" s="163"/>
      <c r="M83" s="163">
        <f>SUM(M84:M93)</f>
        <v>0</v>
      </c>
      <c r="N83" s="163"/>
      <c r="O83" s="163">
        <f>SUM(O84:O93)</f>
        <v>0.01</v>
      </c>
      <c r="P83" s="163"/>
      <c r="Q83" s="163">
        <f>SUM(Q84:Q93)</f>
        <v>0</v>
      </c>
      <c r="R83" s="163"/>
      <c r="S83" s="163"/>
      <c r="T83" s="164"/>
      <c r="U83" s="158"/>
      <c r="V83" s="158">
        <f>SUM(V84:V93)</f>
        <v>0</v>
      </c>
      <c r="W83" s="158"/>
      <c r="X83" s="158"/>
      <c r="AG83" t="s">
        <v>116</v>
      </c>
    </row>
    <row r="84" spans="1:60" outlineLevel="1" x14ac:dyDescent="0.25">
      <c r="A84" s="165">
        <v>42</v>
      </c>
      <c r="B84" s="166" t="s">
        <v>239</v>
      </c>
      <c r="C84" s="182" t="s">
        <v>240</v>
      </c>
      <c r="D84" s="167" t="s">
        <v>119</v>
      </c>
      <c r="E84" s="168">
        <v>19.2</v>
      </c>
      <c r="F84" s="169"/>
      <c r="G84" s="170">
        <f>ROUND(E84*F84,2)</f>
        <v>0</v>
      </c>
      <c r="H84" s="169"/>
      <c r="I84" s="170">
        <f>ROUND(E84*H84,2)</f>
        <v>0</v>
      </c>
      <c r="J84" s="169"/>
      <c r="K84" s="170">
        <f>ROUND(E84*J84,2)</f>
        <v>0</v>
      </c>
      <c r="L84" s="170">
        <v>21</v>
      </c>
      <c r="M84" s="170">
        <f>G84*(1+L84/100)</f>
        <v>0</v>
      </c>
      <c r="N84" s="170">
        <v>2.9999999999999997E-4</v>
      </c>
      <c r="O84" s="170">
        <f>ROUND(E84*N84,2)</f>
        <v>0.01</v>
      </c>
      <c r="P84" s="170">
        <v>0</v>
      </c>
      <c r="Q84" s="170">
        <f>ROUND(E84*P84,2)</f>
        <v>0</v>
      </c>
      <c r="R84" s="170"/>
      <c r="S84" s="170" t="s">
        <v>120</v>
      </c>
      <c r="T84" s="171" t="s">
        <v>120</v>
      </c>
      <c r="U84" s="154">
        <v>0</v>
      </c>
      <c r="V84" s="154">
        <f>ROUND(E84*U84,2)</f>
        <v>0</v>
      </c>
      <c r="W84" s="154"/>
      <c r="X84" s="154" t="s">
        <v>121</v>
      </c>
      <c r="Y84" s="144"/>
      <c r="Z84" s="144"/>
      <c r="AA84" s="144"/>
      <c r="AB84" s="144"/>
      <c r="AC84" s="144"/>
      <c r="AD84" s="144"/>
      <c r="AE84" s="144"/>
      <c r="AF84" s="144"/>
      <c r="AG84" s="144" t="s">
        <v>161</v>
      </c>
      <c r="AH84" s="144"/>
      <c r="AI84" s="144"/>
      <c r="AJ84" s="144"/>
      <c r="AK84" s="144"/>
      <c r="AL84" s="144"/>
      <c r="AM84" s="144"/>
      <c r="AN84" s="144"/>
      <c r="AO84" s="144"/>
      <c r="AP84" s="144"/>
      <c r="AQ84" s="144"/>
      <c r="AR84" s="144"/>
      <c r="AS84" s="144"/>
      <c r="AT84" s="144"/>
      <c r="AU84" s="144"/>
      <c r="AV84" s="144"/>
      <c r="AW84" s="144"/>
      <c r="AX84" s="144"/>
      <c r="AY84" s="144"/>
      <c r="AZ84" s="144"/>
      <c r="BA84" s="144"/>
      <c r="BB84" s="144"/>
      <c r="BC84" s="144"/>
      <c r="BD84" s="144"/>
      <c r="BE84" s="144"/>
      <c r="BF84" s="144"/>
      <c r="BG84" s="144"/>
      <c r="BH84" s="144"/>
    </row>
    <row r="85" spans="1:60" outlineLevel="1" x14ac:dyDescent="0.25">
      <c r="A85" s="151"/>
      <c r="B85" s="152"/>
      <c r="C85" s="183" t="s">
        <v>241</v>
      </c>
      <c r="D85" s="156"/>
      <c r="E85" s="157">
        <v>19.2</v>
      </c>
      <c r="F85" s="154"/>
      <c r="G85" s="154"/>
      <c r="H85" s="154"/>
      <c r="I85" s="154"/>
      <c r="J85" s="154"/>
      <c r="K85" s="154"/>
      <c r="L85" s="154"/>
      <c r="M85" s="154"/>
      <c r="N85" s="154"/>
      <c r="O85" s="154"/>
      <c r="P85" s="154"/>
      <c r="Q85" s="154"/>
      <c r="R85" s="154"/>
      <c r="S85" s="154"/>
      <c r="T85" s="154"/>
      <c r="U85" s="154"/>
      <c r="V85" s="154"/>
      <c r="W85" s="154"/>
      <c r="X85" s="154"/>
      <c r="Y85" s="144"/>
      <c r="Z85" s="144"/>
      <c r="AA85" s="144"/>
      <c r="AB85" s="144"/>
      <c r="AC85" s="144"/>
      <c r="AD85" s="144"/>
      <c r="AE85" s="144"/>
      <c r="AF85" s="144"/>
      <c r="AG85" s="144" t="s">
        <v>124</v>
      </c>
      <c r="AH85" s="144">
        <v>0</v>
      </c>
      <c r="AI85" s="144"/>
      <c r="AJ85" s="144"/>
      <c r="AK85" s="144"/>
      <c r="AL85" s="144"/>
      <c r="AM85" s="144"/>
      <c r="AN85" s="144"/>
      <c r="AO85" s="144"/>
      <c r="AP85" s="144"/>
      <c r="AQ85" s="144"/>
      <c r="AR85" s="144"/>
      <c r="AS85" s="144"/>
      <c r="AT85" s="144"/>
      <c r="AU85" s="144"/>
      <c r="AV85" s="144"/>
      <c r="AW85" s="144"/>
      <c r="AX85" s="144"/>
      <c r="AY85" s="144"/>
      <c r="AZ85" s="144"/>
      <c r="BA85" s="144"/>
      <c r="BB85" s="144"/>
      <c r="BC85" s="144"/>
      <c r="BD85" s="144"/>
      <c r="BE85" s="144"/>
      <c r="BF85" s="144"/>
      <c r="BG85" s="144"/>
      <c r="BH85" s="144"/>
    </row>
    <row r="86" spans="1:60" outlineLevel="1" x14ac:dyDescent="0.25">
      <c r="A86" s="172">
        <v>43</v>
      </c>
      <c r="B86" s="173" t="s">
        <v>242</v>
      </c>
      <c r="C86" s="184" t="s">
        <v>243</v>
      </c>
      <c r="D86" s="174" t="s">
        <v>119</v>
      </c>
      <c r="E86" s="175">
        <v>19.2</v>
      </c>
      <c r="F86" s="176"/>
      <c r="G86" s="177">
        <f>ROUND(E86*F86,2)</f>
        <v>0</v>
      </c>
      <c r="H86" s="176"/>
      <c r="I86" s="177">
        <f>ROUND(E86*H86,2)</f>
        <v>0</v>
      </c>
      <c r="J86" s="176"/>
      <c r="K86" s="177">
        <f>ROUND(E86*J86,2)</f>
        <v>0</v>
      </c>
      <c r="L86" s="177">
        <v>21</v>
      </c>
      <c r="M86" s="177">
        <f>G86*(1+L86/100)</f>
        <v>0</v>
      </c>
      <c r="N86" s="177">
        <v>1.3999999999999999E-4</v>
      </c>
      <c r="O86" s="177">
        <f>ROUND(E86*N86,2)</f>
        <v>0</v>
      </c>
      <c r="P86" s="177">
        <v>0</v>
      </c>
      <c r="Q86" s="177">
        <f>ROUND(E86*P86,2)</f>
        <v>0</v>
      </c>
      <c r="R86" s="177"/>
      <c r="S86" s="177" t="s">
        <v>120</v>
      </c>
      <c r="T86" s="178" t="s">
        <v>120</v>
      </c>
      <c r="U86" s="154">
        <v>0</v>
      </c>
      <c r="V86" s="154">
        <f>ROUND(E86*U86,2)</f>
        <v>0</v>
      </c>
      <c r="W86" s="154"/>
      <c r="X86" s="154" t="s">
        <v>121</v>
      </c>
      <c r="Y86" s="144"/>
      <c r="Z86" s="144"/>
      <c r="AA86" s="144"/>
      <c r="AB86" s="144"/>
      <c r="AC86" s="144"/>
      <c r="AD86" s="144"/>
      <c r="AE86" s="144"/>
      <c r="AF86" s="144"/>
      <c r="AG86" s="144" t="s">
        <v>161</v>
      </c>
      <c r="AH86" s="144"/>
      <c r="AI86" s="144"/>
      <c r="AJ86" s="144"/>
      <c r="AK86" s="144"/>
      <c r="AL86" s="144"/>
      <c r="AM86" s="144"/>
      <c r="AN86" s="144"/>
      <c r="AO86" s="144"/>
      <c r="AP86" s="144"/>
      <c r="AQ86" s="144"/>
      <c r="AR86" s="144"/>
      <c r="AS86" s="144"/>
      <c r="AT86" s="144"/>
      <c r="AU86" s="144"/>
      <c r="AV86" s="144"/>
      <c r="AW86" s="144"/>
      <c r="AX86" s="144"/>
      <c r="AY86" s="144"/>
      <c r="AZ86" s="144"/>
      <c r="BA86" s="144"/>
      <c r="BB86" s="144"/>
      <c r="BC86" s="144"/>
      <c r="BD86" s="144"/>
      <c r="BE86" s="144"/>
      <c r="BF86" s="144"/>
      <c r="BG86" s="144"/>
      <c r="BH86" s="144"/>
    </row>
    <row r="87" spans="1:60" outlineLevel="1" x14ac:dyDescent="0.25">
      <c r="A87" s="165">
        <v>44</v>
      </c>
      <c r="B87" s="166" t="s">
        <v>244</v>
      </c>
      <c r="C87" s="182" t="s">
        <v>245</v>
      </c>
      <c r="D87" s="167" t="s">
        <v>150</v>
      </c>
      <c r="E87" s="168">
        <v>25.6</v>
      </c>
      <c r="F87" s="169"/>
      <c r="G87" s="170">
        <f>ROUND(E87*F87,2)</f>
        <v>0</v>
      </c>
      <c r="H87" s="169"/>
      <c r="I87" s="170">
        <f>ROUND(E87*H87,2)</f>
        <v>0</v>
      </c>
      <c r="J87" s="169"/>
      <c r="K87" s="170">
        <f>ROUND(E87*J87,2)</f>
        <v>0</v>
      </c>
      <c r="L87" s="170">
        <v>21</v>
      </c>
      <c r="M87" s="170">
        <f>G87*(1+L87/100)</f>
        <v>0</v>
      </c>
      <c r="N87" s="170">
        <v>9.0000000000000006E-5</v>
      </c>
      <c r="O87" s="170">
        <f>ROUND(E87*N87,2)</f>
        <v>0</v>
      </c>
      <c r="P87" s="170">
        <v>0</v>
      </c>
      <c r="Q87" s="170">
        <f>ROUND(E87*P87,2)</f>
        <v>0</v>
      </c>
      <c r="R87" s="170"/>
      <c r="S87" s="170" t="s">
        <v>120</v>
      </c>
      <c r="T87" s="171" t="s">
        <v>120</v>
      </c>
      <c r="U87" s="154">
        <v>0</v>
      </c>
      <c r="V87" s="154">
        <f>ROUND(E87*U87,2)</f>
        <v>0</v>
      </c>
      <c r="W87" s="154"/>
      <c r="X87" s="154" t="s">
        <v>121</v>
      </c>
      <c r="Y87" s="144"/>
      <c r="Z87" s="144"/>
      <c r="AA87" s="144"/>
      <c r="AB87" s="144"/>
      <c r="AC87" s="144"/>
      <c r="AD87" s="144"/>
      <c r="AE87" s="144"/>
      <c r="AF87" s="144"/>
      <c r="AG87" s="144" t="s">
        <v>161</v>
      </c>
      <c r="AH87" s="144"/>
      <c r="AI87" s="144"/>
      <c r="AJ87" s="144"/>
      <c r="AK87" s="144"/>
      <c r="AL87" s="144"/>
      <c r="AM87" s="144"/>
      <c r="AN87" s="144"/>
      <c r="AO87" s="144"/>
      <c r="AP87" s="144"/>
      <c r="AQ87" s="144"/>
      <c r="AR87" s="144"/>
      <c r="AS87" s="144"/>
      <c r="AT87" s="144"/>
      <c r="AU87" s="144"/>
      <c r="AV87" s="144"/>
      <c r="AW87" s="144"/>
      <c r="AX87" s="144"/>
      <c r="AY87" s="144"/>
      <c r="AZ87" s="144"/>
      <c r="BA87" s="144"/>
      <c r="BB87" s="144"/>
      <c r="BC87" s="144"/>
      <c r="BD87" s="144"/>
      <c r="BE87" s="144"/>
      <c r="BF87" s="144"/>
      <c r="BG87" s="144"/>
      <c r="BH87" s="144"/>
    </row>
    <row r="88" spans="1:60" outlineLevel="1" x14ac:dyDescent="0.25">
      <c r="A88" s="151"/>
      <c r="B88" s="152"/>
      <c r="C88" s="183" t="s">
        <v>246</v>
      </c>
      <c r="D88" s="156"/>
      <c r="E88" s="157">
        <v>25.6</v>
      </c>
      <c r="F88" s="154"/>
      <c r="G88" s="154"/>
      <c r="H88" s="154"/>
      <c r="I88" s="154"/>
      <c r="J88" s="154"/>
      <c r="K88" s="154"/>
      <c r="L88" s="154"/>
      <c r="M88" s="154"/>
      <c r="N88" s="154"/>
      <c r="O88" s="154"/>
      <c r="P88" s="154"/>
      <c r="Q88" s="154"/>
      <c r="R88" s="154"/>
      <c r="S88" s="154"/>
      <c r="T88" s="154"/>
      <c r="U88" s="154"/>
      <c r="V88" s="154"/>
      <c r="W88" s="154"/>
      <c r="X88" s="154"/>
      <c r="Y88" s="144"/>
      <c r="Z88" s="144"/>
      <c r="AA88" s="144"/>
      <c r="AB88" s="144"/>
      <c r="AC88" s="144"/>
      <c r="AD88" s="144"/>
      <c r="AE88" s="144"/>
      <c r="AF88" s="144"/>
      <c r="AG88" s="144" t="s">
        <v>124</v>
      </c>
      <c r="AH88" s="144">
        <v>0</v>
      </c>
      <c r="AI88" s="144"/>
      <c r="AJ88" s="144"/>
      <c r="AK88" s="144"/>
      <c r="AL88" s="144"/>
      <c r="AM88" s="144"/>
      <c r="AN88" s="144"/>
      <c r="AO88" s="144"/>
      <c r="AP88" s="144"/>
      <c r="AQ88" s="144"/>
      <c r="AR88" s="144"/>
      <c r="AS88" s="144"/>
      <c r="AT88" s="144"/>
      <c r="AU88" s="144"/>
      <c r="AV88" s="144"/>
      <c r="AW88" s="144"/>
      <c r="AX88" s="144"/>
      <c r="AY88" s="144"/>
      <c r="AZ88" s="144"/>
      <c r="BA88" s="144"/>
      <c r="BB88" s="144"/>
      <c r="BC88" s="144"/>
      <c r="BD88" s="144"/>
      <c r="BE88" s="144"/>
      <c r="BF88" s="144"/>
      <c r="BG88" s="144"/>
      <c r="BH88" s="144"/>
    </row>
    <row r="89" spans="1:60" outlineLevel="1" x14ac:dyDescent="0.25">
      <c r="A89" s="172">
        <v>45</v>
      </c>
      <c r="B89" s="173" t="s">
        <v>247</v>
      </c>
      <c r="C89" s="184" t="s">
        <v>248</v>
      </c>
      <c r="D89" s="174" t="s">
        <v>150</v>
      </c>
      <c r="E89" s="175">
        <v>25.6</v>
      </c>
      <c r="F89" s="176"/>
      <c r="G89" s="177">
        <f>ROUND(E89*F89,2)</f>
        <v>0</v>
      </c>
      <c r="H89" s="176"/>
      <c r="I89" s="177">
        <f>ROUND(E89*H89,2)</f>
        <v>0</v>
      </c>
      <c r="J89" s="176"/>
      <c r="K89" s="177">
        <f>ROUND(E89*J89,2)</f>
        <v>0</v>
      </c>
      <c r="L89" s="177">
        <v>21</v>
      </c>
      <c r="M89" s="177">
        <f>G89*(1+L89/100)</f>
        <v>0</v>
      </c>
      <c r="N89" s="177">
        <v>3.0000000000000001E-5</v>
      </c>
      <c r="O89" s="177">
        <f>ROUND(E89*N89,2)</f>
        <v>0</v>
      </c>
      <c r="P89" s="177">
        <v>0</v>
      </c>
      <c r="Q89" s="177">
        <f>ROUND(E89*P89,2)</f>
        <v>0</v>
      </c>
      <c r="R89" s="177"/>
      <c r="S89" s="177" t="s">
        <v>120</v>
      </c>
      <c r="T89" s="178" t="s">
        <v>120</v>
      </c>
      <c r="U89" s="154">
        <v>0</v>
      </c>
      <c r="V89" s="154">
        <f>ROUND(E89*U89,2)</f>
        <v>0</v>
      </c>
      <c r="W89" s="154"/>
      <c r="X89" s="154" t="s">
        <v>121</v>
      </c>
      <c r="Y89" s="144"/>
      <c r="Z89" s="144"/>
      <c r="AA89" s="144"/>
      <c r="AB89" s="144"/>
      <c r="AC89" s="144"/>
      <c r="AD89" s="144"/>
      <c r="AE89" s="144"/>
      <c r="AF89" s="144"/>
      <c r="AG89" s="144" t="s">
        <v>161</v>
      </c>
      <c r="AH89" s="144"/>
      <c r="AI89" s="144"/>
      <c r="AJ89" s="144"/>
      <c r="AK89" s="144"/>
      <c r="AL89" s="144"/>
      <c r="AM89" s="144"/>
      <c r="AN89" s="144"/>
      <c r="AO89" s="144"/>
      <c r="AP89" s="144"/>
      <c r="AQ89" s="144"/>
      <c r="AR89" s="144"/>
      <c r="AS89" s="144"/>
      <c r="AT89" s="144"/>
      <c r="AU89" s="144"/>
      <c r="AV89" s="144"/>
      <c r="AW89" s="144"/>
      <c r="AX89" s="144"/>
      <c r="AY89" s="144"/>
      <c r="AZ89" s="144"/>
      <c r="BA89" s="144"/>
      <c r="BB89" s="144"/>
      <c r="BC89" s="144"/>
      <c r="BD89" s="144"/>
      <c r="BE89" s="144"/>
      <c r="BF89" s="144"/>
      <c r="BG89" s="144"/>
      <c r="BH89" s="144"/>
    </row>
    <row r="90" spans="1:60" outlineLevel="1" x14ac:dyDescent="0.25">
      <c r="A90" s="165">
        <v>46</v>
      </c>
      <c r="B90" s="166" t="s">
        <v>249</v>
      </c>
      <c r="C90" s="182" t="s">
        <v>250</v>
      </c>
      <c r="D90" s="167" t="s">
        <v>150</v>
      </c>
      <c r="E90" s="168">
        <v>14.8</v>
      </c>
      <c r="F90" s="169"/>
      <c r="G90" s="170">
        <f>ROUND(E90*F90,2)</f>
        <v>0</v>
      </c>
      <c r="H90" s="169"/>
      <c r="I90" s="170">
        <f>ROUND(E90*H90,2)</f>
        <v>0</v>
      </c>
      <c r="J90" s="169"/>
      <c r="K90" s="170">
        <f>ROUND(E90*J90,2)</f>
        <v>0</v>
      </c>
      <c r="L90" s="170">
        <v>21</v>
      </c>
      <c r="M90" s="170">
        <f>G90*(1+L90/100)</f>
        <v>0</v>
      </c>
      <c r="N90" s="170">
        <v>1.2E-4</v>
      </c>
      <c r="O90" s="170">
        <f>ROUND(E90*N90,2)</f>
        <v>0</v>
      </c>
      <c r="P90" s="170">
        <v>0</v>
      </c>
      <c r="Q90" s="170">
        <f>ROUND(E90*P90,2)</f>
        <v>0</v>
      </c>
      <c r="R90" s="170"/>
      <c r="S90" s="170" t="s">
        <v>120</v>
      </c>
      <c r="T90" s="171" t="s">
        <v>120</v>
      </c>
      <c r="U90" s="154">
        <v>0</v>
      </c>
      <c r="V90" s="154">
        <f>ROUND(E90*U90,2)</f>
        <v>0</v>
      </c>
      <c r="W90" s="154"/>
      <c r="X90" s="154" t="s">
        <v>121</v>
      </c>
      <c r="Y90" s="144"/>
      <c r="Z90" s="144"/>
      <c r="AA90" s="144"/>
      <c r="AB90" s="144"/>
      <c r="AC90" s="144"/>
      <c r="AD90" s="144"/>
      <c r="AE90" s="144"/>
      <c r="AF90" s="144"/>
      <c r="AG90" s="144" t="s">
        <v>161</v>
      </c>
      <c r="AH90" s="144"/>
      <c r="AI90" s="144"/>
      <c r="AJ90" s="144"/>
      <c r="AK90" s="144"/>
      <c r="AL90" s="144"/>
      <c r="AM90" s="144"/>
      <c r="AN90" s="144"/>
      <c r="AO90" s="144"/>
      <c r="AP90" s="144"/>
      <c r="AQ90" s="144"/>
      <c r="AR90" s="144"/>
      <c r="AS90" s="144"/>
      <c r="AT90" s="144"/>
      <c r="AU90" s="144"/>
      <c r="AV90" s="144"/>
      <c r="AW90" s="144"/>
      <c r="AX90" s="144"/>
      <c r="AY90" s="144"/>
      <c r="AZ90" s="144"/>
      <c r="BA90" s="144"/>
      <c r="BB90" s="144"/>
      <c r="BC90" s="144"/>
      <c r="BD90" s="144"/>
      <c r="BE90" s="144"/>
      <c r="BF90" s="144"/>
      <c r="BG90" s="144"/>
      <c r="BH90" s="144"/>
    </row>
    <row r="91" spans="1:60" outlineLevel="1" x14ac:dyDescent="0.25">
      <c r="A91" s="151"/>
      <c r="B91" s="152"/>
      <c r="C91" s="183" t="s">
        <v>210</v>
      </c>
      <c r="D91" s="156"/>
      <c r="E91" s="157">
        <v>14.8</v>
      </c>
      <c r="F91" s="154"/>
      <c r="G91" s="154"/>
      <c r="H91" s="154"/>
      <c r="I91" s="154"/>
      <c r="J91" s="154"/>
      <c r="K91" s="154"/>
      <c r="L91" s="154"/>
      <c r="M91" s="154"/>
      <c r="N91" s="154"/>
      <c r="O91" s="154"/>
      <c r="P91" s="154"/>
      <c r="Q91" s="154"/>
      <c r="R91" s="154"/>
      <c r="S91" s="154"/>
      <c r="T91" s="154"/>
      <c r="U91" s="154"/>
      <c r="V91" s="154"/>
      <c r="W91" s="154"/>
      <c r="X91" s="154"/>
      <c r="Y91" s="144"/>
      <c r="Z91" s="144"/>
      <c r="AA91" s="144"/>
      <c r="AB91" s="144"/>
      <c r="AC91" s="144"/>
      <c r="AD91" s="144"/>
      <c r="AE91" s="144"/>
      <c r="AF91" s="144"/>
      <c r="AG91" s="144" t="s">
        <v>124</v>
      </c>
      <c r="AH91" s="144">
        <v>0</v>
      </c>
      <c r="AI91" s="144"/>
      <c r="AJ91" s="144"/>
      <c r="AK91" s="144"/>
      <c r="AL91" s="144"/>
      <c r="AM91" s="144"/>
      <c r="AN91" s="144"/>
      <c r="AO91" s="144"/>
      <c r="AP91" s="144"/>
      <c r="AQ91" s="144"/>
      <c r="AR91" s="144"/>
      <c r="AS91" s="144"/>
      <c r="AT91" s="144"/>
      <c r="AU91" s="144"/>
      <c r="AV91" s="144"/>
      <c r="AW91" s="144"/>
      <c r="AX91" s="144"/>
      <c r="AY91" s="144"/>
      <c r="AZ91" s="144"/>
      <c r="BA91" s="144"/>
      <c r="BB91" s="144"/>
      <c r="BC91" s="144"/>
      <c r="BD91" s="144"/>
      <c r="BE91" s="144"/>
      <c r="BF91" s="144"/>
      <c r="BG91" s="144"/>
      <c r="BH91" s="144"/>
    </row>
    <row r="92" spans="1:60" outlineLevel="1" x14ac:dyDescent="0.25">
      <c r="A92" s="172">
        <v>47</v>
      </c>
      <c r="B92" s="173" t="s">
        <v>251</v>
      </c>
      <c r="C92" s="184" t="s">
        <v>252</v>
      </c>
      <c r="D92" s="174" t="s">
        <v>150</v>
      </c>
      <c r="E92" s="175">
        <v>14.8</v>
      </c>
      <c r="F92" s="176"/>
      <c r="G92" s="177">
        <f>ROUND(E92*F92,2)</f>
        <v>0</v>
      </c>
      <c r="H92" s="176"/>
      <c r="I92" s="177">
        <f>ROUND(E92*H92,2)</f>
        <v>0</v>
      </c>
      <c r="J92" s="176"/>
      <c r="K92" s="177">
        <f>ROUND(E92*J92,2)</f>
        <v>0</v>
      </c>
      <c r="L92" s="177">
        <v>21</v>
      </c>
      <c r="M92" s="177">
        <f>G92*(1+L92/100)</f>
        <v>0</v>
      </c>
      <c r="N92" s="177">
        <v>4.0000000000000003E-5</v>
      </c>
      <c r="O92" s="177">
        <f>ROUND(E92*N92,2)</f>
        <v>0</v>
      </c>
      <c r="P92" s="177">
        <v>0</v>
      </c>
      <c r="Q92" s="177">
        <f>ROUND(E92*P92,2)</f>
        <v>0</v>
      </c>
      <c r="R92" s="177"/>
      <c r="S92" s="177" t="s">
        <v>120</v>
      </c>
      <c r="T92" s="178" t="s">
        <v>120</v>
      </c>
      <c r="U92" s="154">
        <v>0</v>
      </c>
      <c r="V92" s="154">
        <f>ROUND(E92*U92,2)</f>
        <v>0</v>
      </c>
      <c r="W92" s="154"/>
      <c r="X92" s="154" t="s">
        <v>121</v>
      </c>
      <c r="Y92" s="144"/>
      <c r="Z92" s="144"/>
      <c r="AA92" s="144"/>
      <c r="AB92" s="144"/>
      <c r="AC92" s="144"/>
      <c r="AD92" s="144"/>
      <c r="AE92" s="144"/>
      <c r="AF92" s="144"/>
      <c r="AG92" s="144" t="s">
        <v>161</v>
      </c>
      <c r="AH92" s="144"/>
      <c r="AI92" s="144"/>
      <c r="AJ92" s="144"/>
      <c r="AK92" s="144"/>
      <c r="AL92" s="144"/>
      <c r="AM92" s="144"/>
      <c r="AN92" s="144"/>
      <c r="AO92" s="144"/>
      <c r="AP92" s="144"/>
      <c r="AQ92" s="144"/>
      <c r="AR92" s="144"/>
      <c r="AS92" s="144"/>
      <c r="AT92" s="144"/>
      <c r="AU92" s="144"/>
      <c r="AV92" s="144"/>
      <c r="AW92" s="144"/>
      <c r="AX92" s="144"/>
      <c r="AY92" s="144"/>
      <c r="AZ92" s="144"/>
      <c r="BA92" s="144"/>
      <c r="BB92" s="144"/>
      <c r="BC92" s="144"/>
      <c r="BD92" s="144"/>
      <c r="BE92" s="144"/>
      <c r="BF92" s="144"/>
      <c r="BG92" s="144"/>
      <c r="BH92" s="144"/>
    </row>
    <row r="93" spans="1:60" outlineLevel="1" x14ac:dyDescent="0.25">
      <c r="A93" s="172">
        <v>48</v>
      </c>
      <c r="B93" s="173" t="s">
        <v>253</v>
      </c>
      <c r="C93" s="184" t="s">
        <v>254</v>
      </c>
      <c r="D93" s="174" t="s">
        <v>119</v>
      </c>
      <c r="E93" s="175">
        <v>19.2</v>
      </c>
      <c r="F93" s="176"/>
      <c r="G93" s="177">
        <f>ROUND(E93*F93,2)</f>
        <v>0</v>
      </c>
      <c r="H93" s="176"/>
      <c r="I93" s="177">
        <f>ROUND(E93*H93,2)</f>
        <v>0</v>
      </c>
      <c r="J93" s="176"/>
      <c r="K93" s="177">
        <f>ROUND(E93*J93,2)</f>
        <v>0</v>
      </c>
      <c r="L93" s="177">
        <v>21</v>
      </c>
      <c r="M93" s="177">
        <f>G93*(1+L93/100)</f>
        <v>0</v>
      </c>
      <c r="N93" s="177">
        <v>5.0000000000000002E-5</v>
      </c>
      <c r="O93" s="177">
        <f>ROUND(E93*N93,2)</f>
        <v>0</v>
      </c>
      <c r="P93" s="177">
        <v>0</v>
      </c>
      <c r="Q93" s="177">
        <f>ROUND(E93*P93,2)</f>
        <v>0</v>
      </c>
      <c r="R93" s="177"/>
      <c r="S93" s="177" t="s">
        <v>120</v>
      </c>
      <c r="T93" s="178" t="s">
        <v>120</v>
      </c>
      <c r="U93" s="154">
        <v>0</v>
      </c>
      <c r="V93" s="154">
        <f>ROUND(E93*U93,2)</f>
        <v>0</v>
      </c>
      <c r="W93" s="154"/>
      <c r="X93" s="154" t="s">
        <v>121</v>
      </c>
      <c r="Y93" s="144"/>
      <c r="Z93" s="144"/>
      <c r="AA93" s="144"/>
      <c r="AB93" s="144"/>
      <c r="AC93" s="144"/>
      <c r="AD93" s="144"/>
      <c r="AE93" s="144"/>
      <c r="AF93" s="144"/>
      <c r="AG93" s="144" t="s">
        <v>161</v>
      </c>
      <c r="AH93" s="144"/>
      <c r="AI93" s="144"/>
      <c r="AJ93" s="144"/>
      <c r="AK93" s="144"/>
      <c r="AL93" s="144"/>
      <c r="AM93" s="144"/>
      <c r="AN93" s="144"/>
      <c r="AO93" s="144"/>
      <c r="AP93" s="144"/>
      <c r="AQ93" s="144"/>
      <c r="AR93" s="144"/>
      <c r="AS93" s="144"/>
      <c r="AT93" s="144"/>
      <c r="AU93" s="144"/>
      <c r="AV93" s="144"/>
      <c r="AW93" s="144"/>
      <c r="AX93" s="144"/>
      <c r="AY93" s="144"/>
      <c r="AZ93" s="144"/>
      <c r="BA93" s="144"/>
      <c r="BB93" s="144"/>
      <c r="BC93" s="144"/>
      <c r="BD93" s="144"/>
      <c r="BE93" s="144"/>
      <c r="BF93" s="144"/>
      <c r="BG93" s="144"/>
      <c r="BH93" s="144"/>
    </row>
    <row r="94" spans="1:60" x14ac:dyDescent="0.25">
      <c r="A94" s="159" t="s">
        <v>115</v>
      </c>
      <c r="B94" s="160" t="s">
        <v>78</v>
      </c>
      <c r="C94" s="181" t="s">
        <v>79</v>
      </c>
      <c r="D94" s="161"/>
      <c r="E94" s="162"/>
      <c r="F94" s="163"/>
      <c r="G94" s="163">
        <f>SUMIF(AG95:AG99,"&lt;&gt;NOR",G95:G99)</f>
        <v>0</v>
      </c>
      <c r="H94" s="163"/>
      <c r="I94" s="163">
        <f>SUM(I95:I99)</f>
        <v>0</v>
      </c>
      <c r="J94" s="163"/>
      <c r="K94" s="163">
        <f>SUM(K95:K99)</f>
        <v>0</v>
      </c>
      <c r="L94" s="163"/>
      <c r="M94" s="163">
        <f>SUM(M95:M99)</f>
        <v>0</v>
      </c>
      <c r="N94" s="163"/>
      <c r="O94" s="163">
        <f>SUM(O95:O99)</f>
        <v>0.04</v>
      </c>
      <c r="P94" s="163"/>
      <c r="Q94" s="163">
        <f>SUM(Q95:Q99)</f>
        <v>0</v>
      </c>
      <c r="R94" s="163"/>
      <c r="S94" s="163"/>
      <c r="T94" s="164"/>
      <c r="U94" s="158"/>
      <c r="V94" s="158">
        <f>SUM(V95:V99)</f>
        <v>0</v>
      </c>
      <c r="W94" s="158"/>
      <c r="X94" s="158"/>
      <c r="AG94" t="s">
        <v>116</v>
      </c>
    </row>
    <row r="95" spans="1:60" outlineLevel="1" x14ac:dyDescent="0.25">
      <c r="A95" s="165">
        <v>49</v>
      </c>
      <c r="B95" s="166" t="s">
        <v>255</v>
      </c>
      <c r="C95" s="182" t="s">
        <v>256</v>
      </c>
      <c r="D95" s="167" t="s">
        <v>119</v>
      </c>
      <c r="E95" s="168">
        <v>164.39</v>
      </c>
      <c r="F95" s="169"/>
      <c r="G95" s="170">
        <f>ROUND(E95*F95,2)</f>
        <v>0</v>
      </c>
      <c r="H95" s="169"/>
      <c r="I95" s="170">
        <f>ROUND(E95*H95,2)</f>
        <v>0</v>
      </c>
      <c r="J95" s="169"/>
      <c r="K95" s="170">
        <f>ROUND(E95*J95,2)</f>
        <v>0</v>
      </c>
      <c r="L95" s="170">
        <v>21</v>
      </c>
      <c r="M95" s="170">
        <f>G95*(1+L95/100)</f>
        <v>0</v>
      </c>
      <c r="N95" s="170">
        <v>1.2999999999999999E-4</v>
      </c>
      <c r="O95" s="170">
        <f>ROUND(E95*N95,2)</f>
        <v>0.02</v>
      </c>
      <c r="P95" s="170">
        <v>0</v>
      </c>
      <c r="Q95" s="170">
        <f>ROUND(E95*P95,2)</f>
        <v>0</v>
      </c>
      <c r="R95" s="170"/>
      <c r="S95" s="170" t="s">
        <v>120</v>
      </c>
      <c r="T95" s="171" t="s">
        <v>120</v>
      </c>
      <c r="U95" s="154">
        <v>0</v>
      </c>
      <c r="V95" s="154">
        <f>ROUND(E95*U95,2)</f>
        <v>0</v>
      </c>
      <c r="W95" s="154"/>
      <c r="X95" s="154" t="s">
        <v>121</v>
      </c>
      <c r="Y95" s="144"/>
      <c r="Z95" s="144"/>
      <c r="AA95" s="144"/>
      <c r="AB95" s="144"/>
      <c r="AC95" s="144"/>
      <c r="AD95" s="144"/>
      <c r="AE95" s="144"/>
      <c r="AF95" s="144"/>
      <c r="AG95" s="144" t="s">
        <v>161</v>
      </c>
      <c r="AH95" s="144"/>
      <c r="AI95" s="144"/>
      <c r="AJ95" s="144"/>
      <c r="AK95" s="144"/>
      <c r="AL95" s="144"/>
      <c r="AM95" s="144"/>
      <c r="AN95" s="144"/>
      <c r="AO95" s="144"/>
      <c r="AP95" s="144"/>
      <c r="AQ95" s="144"/>
      <c r="AR95" s="144"/>
      <c r="AS95" s="144"/>
      <c r="AT95" s="144"/>
      <c r="AU95" s="144"/>
      <c r="AV95" s="144"/>
      <c r="AW95" s="144"/>
      <c r="AX95" s="144"/>
      <c r="AY95" s="144"/>
      <c r="AZ95" s="144"/>
      <c r="BA95" s="144"/>
      <c r="BB95" s="144"/>
      <c r="BC95" s="144"/>
      <c r="BD95" s="144"/>
      <c r="BE95" s="144"/>
      <c r="BF95" s="144"/>
      <c r="BG95" s="144"/>
      <c r="BH95" s="144"/>
    </row>
    <row r="96" spans="1:60" outlineLevel="1" x14ac:dyDescent="0.25">
      <c r="A96" s="151"/>
      <c r="B96" s="152"/>
      <c r="C96" s="183" t="s">
        <v>257</v>
      </c>
      <c r="D96" s="156"/>
      <c r="E96" s="157">
        <v>73.260000000000005</v>
      </c>
      <c r="F96" s="154"/>
      <c r="G96" s="154"/>
      <c r="H96" s="154"/>
      <c r="I96" s="154"/>
      <c r="J96" s="154"/>
      <c r="K96" s="154"/>
      <c r="L96" s="154"/>
      <c r="M96" s="154"/>
      <c r="N96" s="154"/>
      <c r="O96" s="154"/>
      <c r="P96" s="154"/>
      <c r="Q96" s="154"/>
      <c r="R96" s="154"/>
      <c r="S96" s="154"/>
      <c r="T96" s="154"/>
      <c r="U96" s="154"/>
      <c r="V96" s="154"/>
      <c r="W96" s="154"/>
      <c r="X96" s="154"/>
      <c r="Y96" s="144"/>
      <c r="Z96" s="144"/>
      <c r="AA96" s="144"/>
      <c r="AB96" s="144"/>
      <c r="AC96" s="144"/>
      <c r="AD96" s="144"/>
      <c r="AE96" s="144"/>
      <c r="AF96" s="144"/>
      <c r="AG96" s="144" t="s">
        <v>124</v>
      </c>
      <c r="AH96" s="144">
        <v>0</v>
      </c>
      <c r="AI96" s="144"/>
      <c r="AJ96" s="144"/>
      <c r="AK96" s="144"/>
      <c r="AL96" s="144"/>
      <c r="AM96" s="144"/>
      <c r="AN96" s="144"/>
      <c r="AO96" s="144"/>
      <c r="AP96" s="144"/>
      <c r="AQ96" s="144"/>
      <c r="AR96" s="144"/>
      <c r="AS96" s="144"/>
      <c r="AT96" s="144"/>
      <c r="AU96" s="144"/>
      <c r="AV96" s="144"/>
      <c r="AW96" s="144"/>
      <c r="AX96" s="144"/>
      <c r="AY96" s="144"/>
      <c r="AZ96" s="144"/>
      <c r="BA96" s="144"/>
      <c r="BB96" s="144"/>
      <c r="BC96" s="144"/>
      <c r="BD96" s="144"/>
      <c r="BE96" s="144"/>
      <c r="BF96" s="144"/>
      <c r="BG96" s="144"/>
      <c r="BH96" s="144"/>
    </row>
    <row r="97" spans="1:60" outlineLevel="1" x14ac:dyDescent="0.25">
      <c r="A97" s="151"/>
      <c r="B97" s="152"/>
      <c r="C97" s="183" t="s">
        <v>258</v>
      </c>
      <c r="D97" s="156"/>
      <c r="E97" s="157">
        <v>91.13</v>
      </c>
      <c r="F97" s="154"/>
      <c r="G97" s="154"/>
      <c r="H97" s="154"/>
      <c r="I97" s="154"/>
      <c r="J97" s="154"/>
      <c r="K97" s="154"/>
      <c r="L97" s="154"/>
      <c r="M97" s="154"/>
      <c r="N97" s="154"/>
      <c r="O97" s="154"/>
      <c r="P97" s="154"/>
      <c r="Q97" s="154"/>
      <c r="R97" s="154"/>
      <c r="S97" s="154"/>
      <c r="T97" s="154"/>
      <c r="U97" s="154"/>
      <c r="V97" s="154"/>
      <c r="W97" s="154"/>
      <c r="X97" s="154"/>
      <c r="Y97" s="144"/>
      <c r="Z97" s="144"/>
      <c r="AA97" s="144"/>
      <c r="AB97" s="144"/>
      <c r="AC97" s="144"/>
      <c r="AD97" s="144"/>
      <c r="AE97" s="144"/>
      <c r="AF97" s="144"/>
      <c r="AG97" s="144" t="s">
        <v>124</v>
      </c>
      <c r="AH97" s="144">
        <v>0</v>
      </c>
      <c r="AI97" s="144"/>
      <c r="AJ97" s="144"/>
      <c r="AK97" s="144"/>
      <c r="AL97" s="144"/>
      <c r="AM97" s="144"/>
      <c r="AN97" s="144"/>
      <c r="AO97" s="144"/>
      <c r="AP97" s="144"/>
      <c r="AQ97" s="144"/>
      <c r="AR97" s="144"/>
      <c r="AS97" s="144"/>
      <c r="AT97" s="144"/>
      <c r="AU97" s="144"/>
      <c r="AV97" s="144"/>
      <c r="AW97" s="144"/>
      <c r="AX97" s="144"/>
      <c r="AY97" s="144"/>
      <c r="AZ97" s="144"/>
      <c r="BA97" s="144"/>
      <c r="BB97" s="144"/>
      <c r="BC97" s="144"/>
      <c r="BD97" s="144"/>
      <c r="BE97" s="144"/>
      <c r="BF97" s="144"/>
      <c r="BG97" s="144"/>
      <c r="BH97" s="144"/>
    </row>
    <row r="98" spans="1:60" outlineLevel="1" x14ac:dyDescent="0.25">
      <c r="A98" s="172">
        <v>50</v>
      </c>
      <c r="B98" s="173" t="s">
        <v>259</v>
      </c>
      <c r="C98" s="184" t="s">
        <v>260</v>
      </c>
      <c r="D98" s="174" t="s">
        <v>119</v>
      </c>
      <c r="E98" s="175">
        <v>164.39</v>
      </c>
      <c r="F98" s="176"/>
      <c r="G98" s="177">
        <f>ROUND(E98*F98,2)</f>
        <v>0</v>
      </c>
      <c r="H98" s="176"/>
      <c r="I98" s="177">
        <f>ROUND(E98*H98,2)</f>
        <v>0</v>
      </c>
      <c r="J98" s="176"/>
      <c r="K98" s="177">
        <f>ROUND(E98*J98,2)</f>
        <v>0</v>
      </c>
      <c r="L98" s="177">
        <v>21</v>
      </c>
      <c r="M98" s="177">
        <f>G98*(1+L98/100)</f>
        <v>0</v>
      </c>
      <c r="N98" s="177">
        <v>1.4999999999999999E-4</v>
      </c>
      <c r="O98" s="177">
        <f>ROUND(E98*N98,2)</f>
        <v>0.02</v>
      </c>
      <c r="P98" s="177">
        <v>0</v>
      </c>
      <c r="Q98" s="177">
        <f>ROUND(E98*P98,2)</f>
        <v>0</v>
      </c>
      <c r="R98" s="177"/>
      <c r="S98" s="177" t="s">
        <v>120</v>
      </c>
      <c r="T98" s="178" t="s">
        <v>120</v>
      </c>
      <c r="U98" s="154">
        <v>0</v>
      </c>
      <c r="V98" s="154">
        <f>ROUND(E98*U98,2)</f>
        <v>0</v>
      </c>
      <c r="W98" s="154"/>
      <c r="X98" s="154" t="s">
        <v>121</v>
      </c>
      <c r="Y98" s="144"/>
      <c r="Z98" s="144"/>
      <c r="AA98" s="144"/>
      <c r="AB98" s="144"/>
      <c r="AC98" s="144"/>
      <c r="AD98" s="144"/>
      <c r="AE98" s="144"/>
      <c r="AF98" s="144"/>
      <c r="AG98" s="144" t="s">
        <v>161</v>
      </c>
      <c r="AH98" s="144"/>
      <c r="AI98" s="144"/>
      <c r="AJ98" s="144"/>
      <c r="AK98" s="144"/>
      <c r="AL98" s="144"/>
      <c r="AM98" s="144"/>
      <c r="AN98" s="144"/>
      <c r="AO98" s="144"/>
      <c r="AP98" s="144"/>
      <c r="AQ98" s="144"/>
      <c r="AR98" s="144"/>
      <c r="AS98" s="144"/>
      <c r="AT98" s="144"/>
      <c r="AU98" s="144"/>
      <c r="AV98" s="144"/>
      <c r="AW98" s="144"/>
      <c r="AX98" s="144"/>
      <c r="AY98" s="144"/>
      <c r="AZ98" s="144"/>
      <c r="BA98" s="144"/>
      <c r="BB98" s="144"/>
      <c r="BC98" s="144"/>
      <c r="BD98" s="144"/>
      <c r="BE98" s="144"/>
      <c r="BF98" s="144"/>
      <c r="BG98" s="144"/>
      <c r="BH98" s="144"/>
    </row>
    <row r="99" spans="1:60" outlineLevel="1" x14ac:dyDescent="0.25">
      <c r="A99" s="172">
        <v>51</v>
      </c>
      <c r="B99" s="173" t="s">
        <v>261</v>
      </c>
      <c r="C99" s="184" t="s">
        <v>262</v>
      </c>
      <c r="D99" s="174" t="s">
        <v>119</v>
      </c>
      <c r="E99" s="175">
        <v>164.39</v>
      </c>
      <c r="F99" s="176"/>
      <c r="G99" s="177">
        <f>ROUND(E99*F99,2)</f>
        <v>0</v>
      </c>
      <c r="H99" s="176"/>
      <c r="I99" s="177">
        <f>ROUND(E99*H99,2)</f>
        <v>0</v>
      </c>
      <c r="J99" s="176"/>
      <c r="K99" s="177">
        <f>ROUND(E99*J99,2)</f>
        <v>0</v>
      </c>
      <c r="L99" s="177">
        <v>21</v>
      </c>
      <c r="M99" s="177">
        <f>G99*(1+L99/100)</f>
        <v>0</v>
      </c>
      <c r="N99" s="177">
        <v>0</v>
      </c>
      <c r="O99" s="177">
        <f>ROUND(E99*N99,2)</f>
        <v>0</v>
      </c>
      <c r="P99" s="177">
        <v>0</v>
      </c>
      <c r="Q99" s="177">
        <f>ROUND(E99*P99,2)</f>
        <v>0</v>
      </c>
      <c r="R99" s="177"/>
      <c r="S99" s="177" t="s">
        <v>120</v>
      </c>
      <c r="T99" s="178" t="s">
        <v>120</v>
      </c>
      <c r="U99" s="154">
        <v>0</v>
      </c>
      <c r="V99" s="154">
        <f>ROUND(E99*U99,2)</f>
        <v>0</v>
      </c>
      <c r="W99" s="154"/>
      <c r="X99" s="154" t="s">
        <v>121</v>
      </c>
      <c r="Y99" s="144"/>
      <c r="Z99" s="144"/>
      <c r="AA99" s="144"/>
      <c r="AB99" s="144"/>
      <c r="AC99" s="144"/>
      <c r="AD99" s="144"/>
      <c r="AE99" s="144"/>
      <c r="AF99" s="144"/>
      <c r="AG99" s="144" t="s">
        <v>161</v>
      </c>
      <c r="AH99" s="144"/>
      <c r="AI99" s="144"/>
      <c r="AJ99" s="144"/>
      <c r="AK99" s="144"/>
      <c r="AL99" s="144"/>
      <c r="AM99" s="144"/>
      <c r="AN99" s="144"/>
      <c r="AO99" s="144"/>
      <c r="AP99" s="144"/>
      <c r="AQ99" s="144"/>
      <c r="AR99" s="144"/>
      <c r="AS99" s="144"/>
      <c r="AT99" s="144"/>
      <c r="AU99" s="144"/>
      <c r="AV99" s="144"/>
      <c r="AW99" s="144"/>
      <c r="AX99" s="144"/>
      <c r="AY99" s="144"/>
      <c r="AZ99" s="144"/>
      <c r="BA99" s="144"/>
      <c r="BB99" s="144"/>
      <c r="BC99" s="144"/>
      <c r="BD99" s="144"/>
      <c r="BE99" s="144"/>
      <c r="BF99" s="144"/>
      <c r="BG99" s="144"/>
      <c r="BH99" s="144"/>
    </row>
    <row r="100" spans="1:60" x14ac:dyDescent="0.25">
      <c r="A100" s="159" t="s">
        <v>115</v>
      </c>
      <c r="B100" s="160" t="s">
        <v>80</v>
      </c>
      <c r="C100" s="181" t="s">
        <v>81</v>
      </c>
      <c r="D100" s="161"/>
      <c r="E100" s="162"/>
      <c r="F100" s="163"/>
      <c r="G100" s="163">
        <f>SUMIF(AG101:AG103,"&lt;&gt;NOR",G101:G103)</f>
        <v>0</v>
      </c>
      <c r="H100" s="163"/>
      <c r="I100" s="163">
        <f>SUM(I101:I103)</f>
        <v>0</v>
      </c>
      <c r="J100" s="163"/>
      <c r="K100" s="163">
        <f>SUM(K101:K103)</f>
        <v>0</v>
      </c>
      <c r="L100" s="163"/>
      <c r="M100" s="163">
        <f>SUM(M101:M103)</f>
        <v>0</v>
      </c>
      <c r="N100" s="163"/>
      <c r="O100" s="163">
        <f>SUM(O101:O103)</f>
        <v>0.06</v>
      </c>
      <c r="P100" s="163"/>
      <c r="Q100" s="163">
        <f>SUM(Q101:Q103)</f>
        <v>0</v>
      </c>
      <c r="R100" s="163"/>
      <c r="S100" s="163"/>
      <c r="T100" s="164"/>
      <c r="U100" s="158"/>
      <c r="V100" s="158">
        <f>SUM(V101:V103)</f>
        <v>0</v>
      </c>
      <c r="W100" s="158"/>
      <c r="X100" s="158"/>
      <c r="AG100" t="s">
        <v>116</v>
      </c>
    </row>
    <row r="101" spans="1:60" outlineLevel="1" x14ac:dyDescent="0.25">
      <c r="A101" s="165">
        <v>52</v>
      </c>
      <c r="B101" s="166" t="s">
        <v>263</v>
      </c>
      <c r="C101" s="182" t="s">
        <v>264</v>
      </c>
      <c r="D101" s="167" t="s">
        <v>119</v>
      </c>
      <c r="E101" s="168">
        <v>15.75</v>
      </c>
      <c r="F101" s="169"/>
      <c r="G101" s="170">
        <f>ROUND(E101*F101,2)</f>
        <v>0</v>
      </c>
      <c r="H101" s="169"/>
      <c r="I101" s="170">
        <f>ROUND(E101*H101,2)</f>
        <v>0</v>
      </c>
      <c r="J101" s="169"/>
      <c r="K101" s="170">
        <f>ROUND(E101*J101,2)</f>
        <v>0</v>
      </c>
      <c r="L101" s="170">
        <v>21</v>
      </c>
      <c r="M101" s="170">
        <f>G101*(1+L101/100)</f>
        <v>0</v>
      </c>
      <c r="N101" s="170">
        <v>3.82E-3</v>
      </c>
      <c r="O101" s="170">
        <f>ROUND(E101*N101,2)</f>
        <v>0.06</v>
      </c>
      <c r="P101" s="170">
        <v>0</v>
      </c>
      <c r="Q101" s="170">
        <f>ROUND(E101*P101,2)</f>
        <v>0</v>
      </c>
      <c r="R101" s="170"/>
      <c r="S101" s="170" t="s">
        <v>151</v>
      </c>
      <c r="T101" s="171" t="s">
        <v>152</v>
      </c>
      <c r="U101" s="154">
        <v>0</v>
      </c>
      <c r="V101" s="154">
        <f>ROUND(E101*U101,2)</f>
        <v>0</v>
      </c>
      <c r="W101" s="154"/>
      <c r="X101" s="154" t="s">
        <v>121</v>
      </c>
      <c r="Y101" s="144"/>
      <c r="Z101" s="144"/>
      <c r="AA101" s="144"/>
      <c r="AB101" s="144"/>
      <c r="AC101" s="144"/>
      <c r="AD101" s="144"/>
      <c r="AE101" s="144"/>
      <c r="AF101" s="144"/>
      <c r="AG101" s="144" t="s">
        <v>122</v>
      </c>
      <c r="AH101" s="144"/>
      <c r="AI101" s="144"/>
      <c r="AJ101" s="144"/>
      <c r="AK101" s="144"/>
      <c r="AL101" s="144"/>
      <c r="AM101" s="144"/>
      <c r="AN101" s="144"/>
      <c r="AO101" s="144"/>
      <c r="AP101" s="144"/>
      <c r="AQ101" s="144"/>
      <c r="AR101" s="144"/>
      <c r="AS101" s="144"/>
      <c r="AT101" s="144"/>
      <c r="AU101" s="144"/>
      <c r="AV101" s="144"/>
      <c r="AW101" s="144"/>
      <c r="AX101" s="144"/>
      <c r="AY101" s="144"/>
      <c r="AZ101" s="144"/>
      <c r="BA101" s="144"/>
      <c r="BB101" s="144"/>
      <c r="BC101" s="144"/>
      <c r="BD101" s="144"/>
      <c r="BE101" s="144"/>
      <c r="BF101" s="144"/>
      <c r="BG101" s="144"/>
      <c r="BH101" s="144"/>
    </row>
    <row r="102" spans="1:60" outlineLevel="1" x14ac:dyDescent="0.25">
      <c r="A102" s="151"/>
      <c r="B102" s="152"/>
      <c r="C102" s="183" t="s">
        <v>265</v>
      </c>
      <c r="D102" s="156"/>
      <c r="E102" s="157">
        <v>15.75</v>
      </c>
      <c r="F102" s="154"/>
      <c r="G102" s="154"/>
      <c r="H102" s="154"/>
      <c r="I102" s="154"/>
      <c r="J102" s="154"/>
      <c r="K102" s="154"/>
      <c r="L102" s="154"/>
      <c r="M102" s="154"/>
      <c r="N102" s="154"/>
      <c r="O102" s="154"/>
      <c r="P102" s="154"/>
      <c r="Q102" s="154"/>
      <c r="R102" s="154"/>
      <c r="S102" s="154"/>
      <c r="T102" s="154"/>
      <c r="U102" s="154"/>
      <c r="V102" s="154"/>
      <c r="W102" s="154"/>
      <c r="X102" s="154"/>
      <c r="Y102" s="144"/>
      <c r="Z102" s="144"/>
      <c r="AA102" s="144"/>
      <c r="AB102" s="144"/>
      <c r="AC102" s="144"/>
      <c r="AD102" s="144"/>
      <c r="AE102" s="144"/>
      <c r="AF102" s="144"/>
      <c r="AG102" s="144" t="s">
        <v>124</v>
      </c>
      <c r="AH102" s="144">
        <v>0</v>
      </c>
      <c r="AI102" s="144"/>
      <c r="AJ102" s="144"/>
      <c r="AK102" s="144"/>
      <c r="AL102" s="144"/>
      <c r="AM102" s="144"/>
      <c r="AN102" s="144"/>
      <c r="AO102" s="144"/>
      <c r="AP102" s="144"/>
      <c r="AQ102" s="144"/>
      <c r="AR102" s="144"/>
      <c r="AS102" s="144"/>
      <c r="AT102" s="144"/>
      <c r="AU102" s="144"/>
      <c r="AV102" s="144"/>
      <c r="AW102" s="144"/>
      <c r="AX102" s="144"/>
      <c r="AY102" s="144"/>
      <c r="AZ102" s="144"/>
      <c r="BA102" s="144"/>
      <c r="BB102" s="144"/>
      <c r="BC102" s="144"/>
      <c r="BD102" s="144"/>
      <c r="BE102" s="144"/>
      <c r="BF102" s="144"/>
      <c r="BG102" s="144"/>
      <c r="BH102" s="144"/>
    </row>
    <row r="103" spans="1:60" outlineLevel="1" x14ac:dyDescent="0.25">
      <c r="A103" s="151">
        <v>53</v>
      </c>
      <c r="B103" s="152" t="s">
        <v>266</v>
      </c>
      <c r="C103" s="185" t="s">
        <v>267</v>
      </c>
      <c r="D103" s="153" t="s">
        <v>0</v>
      </c>
      <c r="E103" s="179"/>
      <c r="F103" s="155"/>
      <c r="G103" s="154">
        <f>ROUND(E103*F103,2)</f>
        <v>0</v>
      </c>
      <c r="H103" s="155"/>
      <c r="I103" s="154">
        <f>ROUND(E103*H103,2)</f>
        <v>0</v>
      </c>
      <c r="J103" s="155"/>
      <c r="K103" s="154">
        <f>ROUND(E103*J103,2)</f>
        <v>0</v>
      </c>
      <c r="L103" s="154">
        <v>21</v>
      </c>
      <c r="M103" s="154">
        <f>G103*(1+L103/100)</f>
        <v>0</v>
      </c>
      <c r="N103" s="154">
        <v>0</v>
      </c>
      <c r="O103" s="154">
        <f>ROUND(E103*N103,2)</f>
        <v>0</v>
      </c>
      <c r="P103" s="154">
        <v>0</v>
      </c>
      <c r="Q103" s="154">
        <f>ROUND(E103*P103,2)</f>
        <v>0</v>
      </c>
      <c r="R103" s="154"/>
      <c r="S103" s="154" t="s">
        <v>151</v>
      </c>
      <c r="T103" s="154" t="s">
        <v>152</v>
      </c>
      <c r="U103" s="154">
        <v>0</v>
      </c>
      <c r="V103" s="154">
        <f>ROUND(E103*U103,2)</f>
        <v>0</v>
      </c>
      <c r="W103" s="154"/>
      <c r="X103" s="154" t="s">
        <v>195</v>
      </c>
      <c r="Y103" s="144"/>
      <c r="Z103" s="144"/>
      <c r="AA103" s="144"/>
      <c r="AB103" s="144"/>
      <c r="AC103" s="144"/>
      <c r="AD103" s="144"/>
      <c r="AE103" s="144"/>
      <c r="AF103" s="144"/>
      <c r="AG103" s="144" t="s">
        <v>196</v>
      </c>
      <c r="AH103" s="144"/>
      <c r="AI103" s="144"/>
      <c r="AJ103" s="144"/>
      <c r="AK103" s="144"/>
      <c r="AL103" s="144"/>
      <c r="AM103" s="144"/>
      <c r="AN103" s="144"/>
      <c r="AO103" s="144"/>
      <c r="AP103" s="144"/>
      <c r="AQ103" s="144"/>
      <c r="AR103" s="144"/>
      <c r="AS103" s="144"/>
      <c r="AT103" s="144"/>
      <c r="AU103" s="144"/>
      <c r="AV103" s="144"/>
      <c r="AW103" s="144"/>
      <c r="AX103" s="144"/>
      <c r="AY103" s="144"/>
      <c r="AZ103" s="144"/>
      <c r="BA103" s="144"/>
      <c r="BB103" s="144"/>
      <c r="BC103" s="144"/>
      <c r="BD103" s="144"/>
      <c r="BE103" s="144"/>
      <c r="BF103" s="144"/>
      <c r="BG103" s="144"/>
      <c r="BH103" s="144"/>
    </row>
    <row r="104" spans="1:60" x14ac:dyDescent="0.25">
      <c r="A104" s="159" t="s">
        <v>115</v>
      </c>
      <c r="B104" s="160" t="s">
        <v>82</v>
      </c>
      <c r="C104" s="181" t="s">
        <v>83</v>
      </c>
      <c r="D104" s="161"/>
      <c r="E104" s="162"/>
      <c r="F104" s="163"/>
      <c r="G104" s="163">
        <f>SUMIF(AG105:AG108,"&lt;&gt;NOR",G105:G108)</f>
        <v>0</v>
      </c>
      <c r="H104" s="163"/>
      <c r="I104" s="163">
        <f>SUM(I105:I108)</f>
        <v>0</v>
      </c>
      <c r="J104" s="163"/>
      <c r="K104" s="163">
        <f>SUM(K105:K108)</f>
        <v>0</v>
      </c>
      <c r="L104" s="163"/>
      <c r="M104" s="163">
        <f>SUM(M105:M108)</f>
        <v>0</v>
      </c>
      <c r="N104" s="163"/>
      <c r="O104" s="163">
        <f>SUM(O105:O108)</f>
        <v>0.05</v>
      </c>
      <c r="P104" s="163"/>
      <c r="Q104" s="163">
        <f>SUM(Q105:Q108)</f>
        <v>0</v>
      </c>
      <c r="R104" s="163"/>
      <c r="S104" s="163"/>
      <c r="T104" s="164"/>
      <c r="U104" s="158"/>
      <c r="V104" s="158">
        <f>SUM(V105:V108)</f>
        <v>0</v>
      </c>
      <c r="W104" s="158"/>
      <c r="X104" s="158"/>
      <c r="AG104" t="s">
        <v>116</v>
      </c>
    </row>
    <row r="105" spans="1:60" outlineLevel="1" x14ac:dyDescent="0.25">
      <c r="A105" s="172">
        <v>54</v>
      </c>
      <c r="B105" s="173" t="s">
        <v>268</v>
      </c>
      <c r="C105" s="184" t="s">
        <v>269</v>
      </c>
      <c r="D105" s="174" t="s">
        <v>160</v>
      </c>
      <c r="E105" s="175">
        <v>1</v>
      </c>
      <c r="F105" s="176"/>
      <c r="G105" s="177">
        <f>ROUND(E105*F105,2)</f>
        <v>0</v>
      </c>
      <c r="H105" s="176"/>
      <c r="I105" s="177">
        <f>ROUND(E105*H105,2)</f>
        <v>0</v>
      </c>
      <c r="J105" s="176"/>
      <c r="K105" s="177">
        <f>ROUND(E105*J105,2)</f>
        <v>0</v>
      </c>
      <c r="L105" s="177">
        <v>21</v>
      </c>
      <c r="M105" s="177">
        <f>G105*(1+L105/100)</f>
        <v>0</v>
      </c>
      <c r="N105" s="177">
        <v>0</v>
      </c>
      <c r="O105" s="177">
        <f>ROUND(E105*N105,2)</f>
        <v>0</v>
      </c>
      <c r="P105" s="177">
        <v>0</v>
      </c>
      <c r="Q105" s="177">
        <f>ROUND(E105*P105,2)</f>
        <v>0</v>
      </c>
      <c r="R105" s="177"/>
      <c r="S105" s="177" t="s">
        <v>151</v>
      </c>
      <c r="T105" s="178" t="s">
        <v>152</v>
      </c>
      <c r="U105" s="154">
        <v>0</v>
      </c>
      <c r="V105" s="154">
        <f>ROUND(E105*U105,2)</f>
        <v>0</v>
      </c>
      <c r="W105" s="154"/>
      <c r="X105" s="154" t="s">
        <v>121</v>
      </c>
      <c r="Y105" s="144"/>
      <c r="Z105" s="144"/>
      <c r="AA105" s="144"/>
      <c r="AB105" s="144"/>
      <c r="AC105" s="144"/>
      <c r="AD105" s="144"/>
      <c r="AE105" s="144"/>
      <c r="AF105" s="144"/>
      <c r="AG105" s="144" t="s">
        <v>122</v>
      </c>
      <c r="AH105" s="144"/>
      <c r="AI105" s="144"/>
      <c r="AJ105" s="144"/>
      <c r="AK105" s="144"/>
      <c r="AL105" s="144"/>
      <c r="AM105" s="144"/>
      <c r="AN105" s="144"/>
      <c r="AO105" s="144"/>
      <c r="AP105" s="144"/>
      <c r="AQ105" s="144"/>
      <c r="AR105" s="144"/>
      <c r="AS105" s="144"/>
      <c r="AT105" s="144"/>
      <c r="AU105" s="144"/>
      <c r="AV105" s="144"/>
      <c r="AW105" s="144"/>
      <c r="AX105" s="144"/>
      <c r="AY105" s="144"/>
      <c r="AZ105" s="144"/>
      <c r="BA105" s="144"/>
      <c r="BB105" s="144"/>
      <c r="BC105" s="144"/>
      <c r="BD105" s="144"/>
      <c r="BE105" s="144"/>
      <c r="BF105" s="144"/>
      <c r="BG105" s="144"/>
      <c r="BH105" s="144"/>
    </row>
    <row r="106" spans="1:60" ht="20.399999999999999" outlineLevel="1" x14ac:dyDescent="0.25">
      <c r="A106" s="172">
        <v>55</v>
      </c>
      <c r="B106" s="173" t="s">
        <v>270</v>
      </c>
      <c r="C106" s="184" t="s">
        <v>271</v>
      </c>
      <c r="D106" s="174" t="s">
        <v>160</v>
      </c>
      <c r="E106" s="175">
        <v>1</v>
      </c>
      <c r="F106" s="176"/>
      <c r="G106" s="177">
        <f>ROUND(E106*F106,2)</f>
        <v>0</v>
      </c>
      <c r="H106" s="176"/>
      <c r="I106" s="177">
        <f>ROUND(E106*H106,2)</f>
        <v>0</v>
      </c>
      <c r="J106" s="176"/>
      <c r="K106" s="177">
        <f>ROUND(E106*J106,2)</f>
        <v>0</v>
      </c>
      <c r="L106" s="177">
        <v>21</v>
      </c>
      <c r="M106" s="177">
        <f>G106*(1+L106/100)</f>
        <v>0</v>
      </c>
      <c r="N106" s="177">
        <v>0</v>
      </c>
      <c r="O106" s="177">
        <f>ROUND(E106*N106,2)</f>
        <v>0</v>
      </c>
      <c r="P106" s="177">
        <v>0</v>
      </c>
      <c r="Q106" s="177">
        <f>ROUND(E106*P106,2)</f>
        <v>0</v>
      </c>
      <c r="R106" s="177"/>
      <c r="S106" s="177" t="s">
        <v>151</v>
      </c>
      <c r="T106" s="178" t="s">
        <v>152</v>
      </c>
      <c r="U106" s="154">
        <v>0</v>
      </c>
      <c r="V106" s="154">
        <f>ROUND(E106*U106,2)</f>
        <v>0</v>
      </c>
      <c r="W106" s="154"/>
      <c r="X106" s="154" t="s">
        <v>121</v>
      </c>
      <c r="Y106" s="144"/>
      <c r="Z106" s="144"/>
      <c r="AA106" s="144"/>
      <c r="AB106" s="144"/>
      <c r="AC106" s="144"/>
      <c r="AD106" s="144"/>
      <c r="AE106" s="144"/>
      <c r="AF106" s="144"/>
      <c r="AG106" s="144" t="s">
        <v>122</v>
      </c>
      <c r="AH106" s="144"/>
      <c r="AI106" s="144"/>
      <c r="AJ106" s="144"/>
      <c r="AK106" s="144"/>
      <c r="AL106" s="144"/>
      <c r="AM106" s="144"/>
      <c r="AN106" s="144"/>
      <c r="AO106" s="144"/>
      <c r="AP106" s="144"/>
      <c r="AQ106" s="144"/>
      <c r="AR106" s="144"/>
      <c r="AS106" s="144"/>
      <c r="AT106" s="144"/>
      <c r="AU106" s="144"/>
      <c r="AV106" s="144"/>
      <c r="AW106" s="144"/>
      <c r="AX106" s="144"/>
      <c r="AY106" s="144"/>
      <c r="AZ106" s="144"/>
      <c r="BA106" s="144"/>
      <c r="BB106" s="144"/>
      <c r="BC106" s="144"/>
      <c r="BD106" s="144"/>
      <c r="BE106" s="144"/>
      <c r="BF106" s="144"/>
      <c r="BG106" s="144"/>
      <c r="BH106" s="144"/>
    </row>
    <row r="107" spans="1:60" outlineLevel="1" x14ac:dyDescent="0.25">
      <c r="A107" s="172">
        <v>56</v>
      </c>
      <c r="B107" s="173" t="s">
        <v>272</v>
      </c>
      <c r="C107" s="184" t="s">
        <v>273</v>
      </c>
      <c r="D107" s="174" t="s">
        <v>180</v>
      </c>
      <c r="E107" s="175">
        <v>12</v>
      </c>
      <c r="F107" s="176"/>
      <c r="G107" s="177">
        <f>ROUND(E107*F107,2)</f>
        <v>0</v>
      </c>
      <c r="H107" s="176"/>
      <c r="I107" s="177">
        <f>ROUND(E107*H107,2)</f>
        <v>0</v>
      </c>
      <c r="J107" s="176"/>
      <c r="K107" s="177">
        <f>ROUND(E107*J107,2)</f>
        <v>0</v>
      </c>
      <c r="L107" s="177">
        <v>21</v>
      </c>
      <c r="M107" s="177">
        <f>G107*(1+L107/100)</f>
        <v>0</v>
      </c>
      <c r="N107" s="177">
        <v>0</v>
      </c>
      <c r="O107" s="177">
        <f>ROUND(E107*N107,2)</f>
        <v>0</v>
      </c>
      <c r="P107" s="177">
        <v>0</v>
      </c>
      <c r="Q107" s="177">
        <f>ROUND(E107*P107,2)</f>
        <v>0</v>
      </c>
      <c r="R107" s="177"/>
      <c r="S107" s="177" t="s">
        <v>151</v>
      </c>
      <c r="T107" s="178" t="s">
        <v>152</v>
      </c>
      <c r="U107" s="154">
        <v>0</v>
      </c>
      <c r="V107" s="154">
        <f>ROUND(E107*U107,2)</f>
        <v>0</v>
      </c>
      <c r="W107" s="154"/>
      <c r="X107" s="154" t="s">
        <v>121</v>
      </c>
      <c r="Y107" s="144"/>
      <c r="Z107" s="144"/>
      <c r="AA107" s="144"/>
      <c r="AB107" s="144"/>
      <c r="AC107" s="144"/>
      <c r="AD107" s="144"/>
      <c r="AE107" s="144"/>
      <c r="AF107" s="144"/>
      <c r="AG107" s="144" t="s">
        <v>153</v>
      </c>
      <c r="AH107" s="144"/>
      <c r="AI107" s="144"/>
      <c r="AJ107" s="144"/>
      <c r="AK107" s="144"/>
      <c r="AL107" s="144"/>
      <c r="AM107" s="144"/>
      <c r="AN107" s="144"/>
      <c r="AO107" s="144"/>
      <c r="AP107" s="144"/>
      <c r="AQ107" s="144"/>
      <c r="AR107" s="144"/>
      <c r="AS107" s="144"/>
      <c r="AT107" s="144"/>
      <c r="AU107" s="144"/>
      <c r="AV107" s="144"/>
      <c r="AW107" s="144"/>
      <c r="AX107" s="144"/>
      <c r="AY107" s="144"/>
      <c r="AZ107" s="144"/>
      <c r="BA107" s="144"/>
      <c r="BB107" s="144"/>
      <c r="BC107" s="144"/>
      <c r="BD107" s="144"/>
      <c r="BE107" s="144"/>
      <c r="BF107" s="144"/>
      <c r="BG107" s="144"/>
      <c r="BH107" s="144"/>
    </row>
    <row r="108" spans="1:60" outlineLevel="1" x14ac:dyDescent="0.25">
      <c r="A108" s="172">
        <v>57</v>
      </c>
      <c r="B108" s="173" t="s">
        <v>274</v>
      </c>
      <c r="C108" s="184" t="s">
        <v>275</v>
      </c>
      <c r="D108" s="174" t="s">
        <v>180</v>
      </c>
      <c r="E108" s="175">
        <v>12</v>
      </c>
      <c r="F108" s="176"/>
      <c r="G108" s="177">
        <f>ROUND(E108*F108,2)</f>
        <v>0</v>
      </c>
      <c r="H108" s="176"/>
      <c r="I108" s="177">
        <f>ROUND(E108*H108,2)</f>
        <v>0</v>
      </c>
      <c r="J108" s="176"/>
      <c r="K108" s="177">
        <f>ROUND(E108*J108,2)</f>
        <v>0</v>
      </c>
      <c r="L108" s="177">
        <v>21</v>
      </c>
      <c r="M108" s="177">
        <f>G108*(1+L108/100)</f>
        <v>0</v>
      </c>
      <c r="N108" s="177">
        <v>4.1999999999999997E-3</v>
      </c>
      <c r="O108" s="177">
        <f>ROUND(E108*N108,2)</f>
        <v>0.05</v>
      </c>
      <c r="P108" s="177">
        <v>0</v>
      </c>
      <c r="Q108" s="177">
        <f>ROUND(E108*P108,2)</f>
        <v>0</v>
      </c>
      <c r="R108" s="177"/>
      <c r="S108" s="177" t="s">
        <v>151</v>
      </c>
      <c r="T108" s="178" t="s">
        <v>152</v>
      </c>
      <c r="U108" s="154">
        <v>0</v>
      </c>
      <c r="V108" s="154">
        <f>ROUND(E108*U108,2)</f>
        <v>0</v>
      </c>
      <c r="W108" s="154"/>
      <c r="X108" s="154" t="s">
        <v>187</v>
      </c>
      <c r="Y108" s="144"/>
      <c r="Z108" s="144"/>
      <c r="AA108" s="144"/>
      <c r="AB108" s="144"/>
      <c r="AC108" s="144"/>
      <c r="AD108" s="144"/>
      <c r="AE108" s="144"/>
      <c r="AF108" s="144"/>
      <c r="AG108" s="144" t="s">
        <v>276</v>
      </c>
      <c r="AH108" s="144"/>
      <c r="AI108" s="144"/>
      <c r="AJ108" s="144"/>
      <c r="AK108" s="144"/>
      <c r="AL108" s="144"/>
      <c r="AM108" s="144"/>
      <c r="AN108" s="144"/>
      <c r="AO108" s="144"/>
      <c r="AP108" s="144"/>
      <c r="AQ108" s="144"/>
      <c r="AR108" s="144"/>
      <c r="AS108" s="144"/>
      <c r="AT108" s="144"/>
      <c r="AU108" s="144"/>
      <c r="AV108" s="144"/>
      <c r="AW108" s="144"/>
      <c r="AX108" s="144"/>
      <c r="AY108" s="144"/>
      <c r="AZ108" s="144"/>
      <c r="BA108" s="144"/>
      <c r="BB108" s="144"/>
      <c r="BC108" s="144"/>
      <c r="BD108" s="144"/>
      <c r="BE108" s="144"/>
      <c r="BF108" s="144"/>
      <c r="BG108" s="144"/>
      <c r="BH108" s="144"/>
    </row>
    <row r="109" spans="1:60" x14ac:dyDescent="0.25">
      <c r="A109" s="159" t="s">
        <v>115</v>
      </c>
      <c r="B109" s="160" t="s">
        <v>84</v>
      </c>
      <c r="C109" s="181" t="s">
        <v>85</v>
      </c>
      <c r="D109" s="161"/>
      <c r="E109" s="162"/>
      <c r="F109" s="163"/>
      <c r="G109" s="163">
        <f>SUMIF(AG110:AG117,"&lt;&gt;NOR",G110:G117)</f>
        <v>0</v>
      </c>
      <c r="H109" s="163"/>
      <c r="I109" s="163">
        <f>SUM(I110:I117)</f>
        <v>0</v>
      </c>
      <c r="J109" s="163"/>
      <c r="K109" s="163">
        <f>SUM(K110:K117)</f>
        <v>0</v>
      </c>
      <c r="L109" s="163"/>
      <c r="M109" s="163">
        <f>SUM(M110:M117)</f>
        <v>0</v>
      </c>
      <c r="N109" s="163"/>
      <c r="O109" s="163">
        <f>SUM(O110:O117)</f>
        <v>0</v>
      </c>
      <c r="P109" s="163"/>
      <c r="Q109" s="163">
        <f>SUM(Q110:Q117)</f>
        <v>0</v>
      </c>
      <c r="R109" s="163"/>
      <c r="S109" s="163"/>
      <c r="T109" s="164"/>
      <c r="U109" s="158"/>
      <c r="V109" s="158">
        <f>SUM(V110:V117)</f>
        <v>3.9899999999999993</v>
      </c>
      <c r="W109" s="158"/>
      <c r="X109" s="158"/>
      <c r="AG109" t="s">
        <v>116</v>
      </c>
    </row>
    <row r="110" spans="1:60" outlineLevel="1" x14ac:dyDescent="0.25">
      <c r="A110" s="172">
        <v>58</v>
      </c>
      <c r="B110" s="173" t="s">
        <v>277</v>
      </c>
      <c r="C110" s="184" t="s">
        <v>278</v>
      </c>
      <c r="D110" s="174" t="s">
        <v>173</v>
      </c>
      <c r="E110" s="175">
        <v>1.27908</v>
      </c>
      <c r="F110" s="176"/>
      <c r="G110" s="177">
        <f>ROUND(E110*F110,2)</f>
        <v>0</v>
      </c>
      <c r="H110" s="176"/>
      <c r="I110" s="177">
        <f>ROUND(E110*H110,2)</f>
        <v>0</v>
      </c>
      <c r="J110" s="176"/>
      <c r="K110" s="177">
        <f>ROUND(E110*J110,2)</f>
        <v>0</v>
      </c>
      <c r="L110" s="177">
        <v>21</v>
      </c>
      <c r="M110" s="177">
        <f>G110*(1+L110/100)</f>
        <v>0</v>
      </c>
      <c r="N110" s="177">
        <v>0</v>
      </c>
      <c r="O110" s="177">
        <f>ROUND(E110*N110,2)</f>
        <v>0</v>
      </c>
      <c r="P110" s="177">
        <v>0</v>
      </c>
      <c r="Q110" s="177">
        <f>ROUND(E110*P110,2)</f>
        <v>0</v>
      </c>
      <c r="R110" s="177"/>
      <c r="S110" s="177" t="s">
        <v>120</v>
      </c>
      <c r="T110" s="178" t="s">
        <v>120</v>
      </c>
      <c r="U110" s="154">
        <v>0.93300000000000005</v>
      </c>
      <c r="V110" s="154">
        <f>ROUND(E110*U110,2)</f>
        <v>1.19</v>
      </c>
      <c r="W110" s="154"/>
      <c r="X110" s="154" t="s">
        <v>279</v>
      </c>
      <c r="Y110" s="144"/>
      <c r="Z110" s="144"/>
      <c r="AA110" s="144"/>
      <c r="AB110" s="144"/>
      <c r="AC110" s="144"/>
      <c r="AD110" s="144"/>
      <c r="AE110" s="144"/>
      <c r="AF110" s="144"/>
      <c r="AG110" s="144" t="s">
        <v>280</v>
      </c>
      <c r="AH110" s="144"/>
      <c r="AI110" s="144"/>
      <c r="AJ110" s="144"/>
      <c r="AK110" s="144"/>
      <c r="AL110" s="144"/>
      <c r="AM110" s="144"/>
      <c r="AN110" s="144"/>
      <c r="AO110" s="144"/>
      <c r="AP110" s="144"/>
      <c r="AQ110" s="144"/>
      <c r="AR110" s="144"/>
      <c r="AS110" s="144"/>
      <c r="AT110" s="144"/>
      <c r="AU110" s="144"/>
      <c r="AV110" s="144"/>
      <c r="AW110" s="144"/>
      <c r="AX110" s="144"/>
      <c r="AY110" s="144"/>
      <c r="AZ110" s="144"/>
      <c r="BA110" s="144"/>
      <c r="BB110" s="144"/>
      <c r="BC110" s="144"/>
      <c r="BD110" s="144"/>
      <c r="BE110" s="144"/>
      <c r="BF110" s="144"/>
      <c r="BG110" s="144"/>
      <c r="BH110" s="144"/>
    </row>
    <row r="111" spans="1:60" outlineLevel="1" x14ac:dyDescent="0.25">
      <c r="A111" s="172">
        <v>59</v>
      </c>
      <c r="B111" s="173" t="s">
        <v>281</v>
      </c>
      <c r="C111" s="184" t="s">
        <v>282</v>
      </c>
      <c r="D111" s="174" t="s">
        <v>173</v>
      </c>
      <c r="E111" s="175">
        <v>1.27908</v>
      </c>
      <c r="F111" s="176"/>
      <c r="G111" s="177">
        <f>ROUND(E111*F111,2)</f>
        <v>0</v>
      </c>
      <c r="H111" s="176"/>
      <c r="I111" s="177">
        <f>ROUND(E111*H111,2)</f>
        <v>0</v>
      </c>
      <c r="J111" s="176"/>
      <c r="K111" s="177">
        <f>ROUND(E111*J111,2)</f>
        <v>0</v>
      </c>
      <c r="L111" s="177">
        <v>21</v>
      </c>
      <c r="M111" s="177">
        <f>G111*(1+L111/100)</f>
        <v>0</v>
      </c>
      <c r="N111" s="177">
        <v>0</v>
      </c>
      <c r="O111" s="177">
        <f>ROUND(E111*N111,2)</f>
        <v>0</v>
      </c>
      <c r="P111" s="177">
        <v>0</v>
      </c>
      <c r="Q111" s="177">
        <f>ROUND(E111*P111,2)</f>
        <v>0</v>
      </c>
      <c r="R111" s="177"/>
      <c r="S111" s="177" t="s">
        <v>120</v>
      </c>
      <c r="T111" s="178" t="s">
        <v>120</v>
      </c>
      <c r="U111" s="154">
        <v>0.65300000000000002</v>
      </c>
      <c r="V111" s="154">
        <f>ROUND(E111*U111,2)</f>
        <v>0.84</v>
      </c>
      <c r="W111" s="154"/>
      <c r="X111" s="154" t="s">
        <v>279</v>
      </c>
      <c r="Y111" s="144"/>
      <c r="Z111" s="144"/>
      <c r="AA111" s="144"/>
      <c r="AB111" s="144"/>
      <c r="AC111" s="144"/>
      <c r="AD111" s="144"/>
      <c r="AE111" s="144"/>
      <c r="AF111" s="144"/>
      <c r="AG111" s="144" t="s">
        <v>280</v>
      </c>
      <c r="AH111" s="144"/>
      <c r="AI111" s="144"/>
      <c r="AJ111" s="144"/>
      <c r="AK111" s="144"/>
      <c r="AL111" s="144"/>
      <c r="AM111" s="144"/>
      <c r="AN111" s="144"/>
      <c r="AO111" s="144"/>
      <c r="AP111" s="144"/>
      <c r="AQ111" s="144"/>
      <c r="AR111" s="144"/>
      <c r="AS111" s="144"/>
      <c r="AT111" s="144"/>
      <c r="AU111" s="144"/>
      <c r="AV111" s="144"/>
      <c r="AW111" s="144"/>
      <c r="AX111" s="144"/>
      <c r="AY111" s="144"/>
      <c r="AZ111" s="144"/>
      <c r="BA111" s="144"/>
      <c r="BB111" s="144"/>
      <c r="BC111" s="144"/>
      <c r="BD111" s="144"/>
      <c r="BE111" s="144"/>
      <c r="BF111" s="144"/>
      <c r="BG111" s="144"/>
      <c r="BH111" s="144"/>
    </row>
    <row r="112" spans="1:60" outlineLevel="1" x14ac:dyDescent="0.25">
      <c r="A112" s="165">
        <v>60</v>
      </c>
      <c r="B112" s="166" t="s">
        <v>283</v>
      </c>
      <c r="C112" s="182" t="s">
        <v>284</v>
      </c>
      <c r="D112" s="167" t="s">
        <v>173</v>
      </c>
      <c r="E112" s="168">
        <v>1.27908</v>
      </c>
      <c r="F112" s="169"/>
      <c r="G112" s="170">
        <f>ROUND(E112*F112,2)</f>
        <v>0</v>
      </c>
      <c r="H112" s="169"/>
      <c r="I112" s="170">
        <f>ROUND(E112*H112,2)</f>
        <v>0</v>
      </c>
      <c r="J112" s="169"/>
      <c r="K112" s="170">
        <f>ROUND(E112*J112,2)</f>
        <v>0</v>
      </c>
      <c r="L112" s="170">
        <v>21</v>
      </c>
      <c r="M112" s="170">
        <f>G112*(1+L112/100)</f>
        <v>0</v>
      </c>
      <c r="N112" s="170">
        <v>0</v>
      </c>
      <c r="O112" s="170">
        <f>ROUND(E112*N112,2)</f>
        <v>0</v>
      </c>
      <c r="P112" s="170">
        <v>0</v>
      </c>
      <c r="Q112" s="170">
        <f>ROUND(E112*P112,2)</f>
        <v>0</v>
      </c>
      <c r="R112" s="170"/>
      <c r="S112" s="170" t="s">
        <v>120</v>
      </c>
      <c r="T112" s="171" t="s">
        <v>120</v>
      </c>
      <c r="U112" s="154">
        <v>0.49</v>
      </c>
      <c r="V112" s="154">
        <f>ROUND(E112*U112,2)</f>
        <v>0.63</v>
      </c>
      <c r="W112" s="154"/>
      <c r="X112" s="154" t="s">
        <v>279</v>
      </c>
      <c r="Y112" s="144"/>
      <c r="Z112" s="144"/>
      <c r="AA112" s="144"/>
      <c r="AB112" s="144"/>
      <c r="AC112" s="144"/>
      <c r="AD112" s="144"/>
      <c r="AE112" s="144"/>
      <c r="AF112" s="144"/>
      <c r="AG112" s="144" t="s">
        <v>280</v>
      </c>
      <c r="AH112" s="144"/>
      <c r="AI112" s="144"/>
      <c r="AJ112" s="144"/>
      <c r="AK112" s="144"/>
      <c r="AL112" s="144"/>
      <c r="AM112" s="144"/>
      <c r="AN112" s="144"/>
      <c r="AO112" s="144"/>
      <c r="AP112" s="144"/>
      <c r="AQ112" s="144"/>
      <c r="AR112" s="144"/>
      <c r="AS112" s="144"/>
      <c r="AT112" s="144"/>
      <c r="AU112" s="144"/>
      <c r="AV112" s="144"/>
      <c r="AW112" s="144"/>
      <c r="AX112" s="144"/>
      <c r="AY112" s="144"/>
      <c r="AZ112" s="144"/>
      <c r="BA112" s="144"/>
      <c r="BB112" s="144"/>
      <c r="BC112" s="144"/>
      <c r="BD112" s="144"/>
      <c r="BE112" s="144"/>
      <c r="BF112" s="144"/>
      <c r="BG112" s="144"/>
      <c r="BH112" s="144"/>
    </row>
    <row r="113" spans="1:60" outlineLevel="1" x14ac:dyDescent="0.25">
      <c r="A113" s="151"/>
      <c r="B113" s="152"/>
      <c r="C113" s="252" t="s">
        <v>285</v>
      </c>
      <c r="D113" s="253"/>
      <c r="E113" s="253"/>
      <c r="F113" s="253"/>
      <c r="G113" s="253"/>
      <c r="H113" s="154"/>
      <c r="I113" s="154"/>
      <c r="J113" s="154"/>
      <c r="K113" s="154"/>
      <c r="L113" s="154"/>
      <c r="M113" s="154"/>
      <c r="N113" s="154"/>
      <c r="O113" s="154"/>
      <c r="P113" s="154"/>
      <c r="Q113" s="154"/>
      <c r="R113" s="154"/>
      <c r="S113" s="154"/>
      <c r="T113" s="154"/>
      <c r="U113" s="154"/>
      <c r="V113" s="154"/>
      <c r="W113" s="154"/>
      <c r="X113" s="154"/>
      <c r="Y113" s="144"/>
      <c r="Z113" s="144"/>
      <c r="AA113" s="144"/>
      <c r="AB113" s="144"/>
      <c r="AC113" s="144"/>
      <c r="AD113" s="144"/>
      <c r="AE113" s="144"/>
      <c r="AF113" s="144"/>
      <c r="AG113" s="144" t="s">
        <v>286</v>
      </c>
      <c r="AH113" s="144"/>
      <c r="AI113" s="144"/>
      <c r="AJ113" s="144"/>
      <c r="AK113" s="144"/>
      <c r="AL113" s="144"/>
      <c r="AM113" s="144"/>
      <c r="AN113" s="144"/>
      <c r="AO113" s="144"/>
      <c r="AP113" s="144"/>
      <c r="AQ113" s="144"/>
      <c r="AR113" s="144"/>
      <c r="AS113" s="144"/>
      <c r="AT113" s="144"/>
      <c r="AU113" s="144"/>
      <c r="AV113" s="144"/>
      <c r="AW113" s="144"/>
      <c r="AX113" s="144"/>
      <c r="AY113" s="144"/>
      <c r="AZ113" s="144"/>
      <c r="BA113" s="144"/>
      <c r="BB113" s="144"/>
      <c r="BC113" s="144"/>
      <c r="BD113" s="144"/>
      <c r="BE113" s="144"/>
      <c r="BF113" s="144"/>
      <c r="BG113" s="144"/>
      <c r="BH113" s="144"/>
    </row>
    <row r="114" spans="1:60" outlineLevel="1" x14ac:dyDescent="0.25">
      <c r="A114" s="172">
        <v>61</v>
      </c>
      <c r="B114" s="173" t="s">
        <v>287</v>
      </c>
      <c r="C114" s="184" t="s">
        <v>288</v>
      </c>
      <c r="D114" s="174" t="s">
        <v>173</v>
      </c>
      <c r="E114" s="175">
        <v>1.27908</v>
      </c>
      <c r="F114" s="176"/>
      <c r="G114" s="177">
        <f>ROUND(E114*F114,2)</f>
        <v>0</v>
      </c>
      <c r="H114" s="176"/>
      <c r="I114" s="177">
        <f>ROUND(E114*H114,2)</f>
        <v>0</v>
      </c>
      <c r="J114" s="176"/>
      <c r="K114" s="177">
        <f>ROUND(E114*J114,2)</f>
        <v>0</v>
      </c>
      <c r="L114" s="177">
        <v>21</v>
      </c>
      <c r="M114" s="177">
        <f>G114*(1+L114/100)</f>
        <v>0</v>
      </c>
      <c r="N114" s="177">
        <v>0</v>
      </c>
      <c r="O114" s="177">
        <f>ROUND(E114*N114,2)</f>
        <v>0</v>
      </c>
      <c r="P114" s="177">
        <v>0</v>
      </c>
      <c r="Q114" s="177">
        <f>ROUND(E114*P114,2)</f>
        <v>0</v>
      </c>
      <c r="R114" s="177"/>
      <c r="S114" s="177" t="s">
        <v>120</v>
      </c>
      <c r="T114" s="178" t="s">
        <v>120</v>
      </c>
      <c r="U114" s="154">
        <v>0</v>
      </c>
      <c r="V114" s="154">
        <f>ROUND(E114*U114,2)</f>
        <v>0</v>
      </c>
      <c r="W114" s="154"/>
      <c r="X114" s="154" t="s">
        <v>279</v>
      </c>
      <c r="Y114" s="144"/>
      <c r="Z114" s="144"/>
      <c r="AA114" s="144"/>
      <c r="AB114" s="144"/>
      <c r="AC114" s="144"/>
      <c r="AD114" s="144"/>
      <c r="AE114" s="144"/>
      <c r="AF114" s="144"/>
      <c r="AG114" s="144" t="s">
        <v>280</v>
      </c>
      <c r="AH114" s="144"/>
      <c r="AI114" s="144"/>
      <c r="AJ114" s="144"/>
      <c r="AK114" s="144"/>
      <c r="AL114" s="144"/>
      <c r="AM114" s="144"/>
      <c r="AN114" s="144"/>
      <c r="AO114" s="144"/>
      <c r="AP114" s="144"/>
      <c r="AQ114" s="144"/>
      <c r="AR114" s="144"/>
      <c r="AS114" s="144"/>
      <c r="AT114" s="144"/>
      <c r="AU114" s="144"/>
      <c r="AV114" s="144"/>
      <c r="AW114" s="144"/>
      <c r="AX114" s="144"/>
      <c r="AY114" s="144"/>
      <c r="AZ114" s="144"/>
      <c r="BA114" s="144"/>
      <c r="BB114" s="144"/>
      <c r="BC114" s="144"/>
      <c r="BD114" s="144"/>
      <c r="BE114" s="144"/>
      <c r="BF114" s="144"/>
      <c r="BG114" s="144"/>
      <c r="BH114" s="144"/>
    </row>
    <row r="115" spans="1:60" outlineLevel="1" x14ac:dyDescent="0.25">
      <c r="A115" s="172">
        <v>62</v>
      </c>
      <c r="B115" s="173" t="s">
        <v>289</v>
      </c>
      <c r="C115" s="184" t="s">
        <v>290</v>
      </c>
      <c r="D115" s="174" t="s">
        <v>173</v>
      </c>
      <c r="E115" s="175">
        <v>1.27908</v>
      </c>
      <c r="F115" s="176"/>
      <c r="G115" s="177">
        <f>ROUND(E115*F115,2)</f>
        <v>0</v>
      </c>
      <c r="H115" s="176"/>
      <c r="I115" s="177">
        <f>ROUND(E115*H115,2)</f>
        <v>0</v>
      </c>
      <c r="J115" s="176"/>
      <c r="K115" s="177">
        <f>ROUND(E115*J115,2)</f>
        <v>0</v>
      </c>
      <c r="L115" s="177">
        <v>21</v>
      </c>
      <c r="M115" s="177">
        <f>G115*(1+L115/100)</f>
        <v>0</v>
      </c>
      <c r="N115" s="177">
        <v>0</v>
      </c>
      <c r="O115" s="177">
        <f>ROUND(E115*N115,2)</f>
        <v>0</v>
      </c>
      <c r="P115" s="177">
        <v>0</v>
      </c>
      <c r="Q115" s="177">
        <f>ROUND(E115*P115,2)</f>
        <v>0</v>
      </c>
      <c r="R115" s="177"/>
      <c r="S115" s="177" t="s">
        <v>120</v>
      </c>
      <c r="T115" s="178" t="s">
        <v>120</v>
      </c>
      <c r="U115" s="154">
        <v>0.94</v>
      </c>
      <c r="V115" s="154">
        <f>ROUND(E115*U115,2)</f>
        <v>1.2</v>
      </c>
      <c r="W115" s="154"/>
      <c r="X115" s="154" t="s">
        <v>279</v>
      </c>
      <c r="Y115" s="144"/>
      <c r="Z115" s="144"/>
      <c r="AA115" s="144"/>
      <c r="AB115" s="144"/>
      <c r="AC115" s="144"/>
      <c r="AD115" s="144"/>
      <c r="AE115" s="144"/>
      <c r="AF115" s="144"/>
      <c r="AG115" s="144" t="s">
        <v>280</v>
      </c>
      <c r="AH115" s="144"/>
      <c r="AI115" s="144"/>
      <c r="AJ115" s="144"/>
      <c r="AK115" s="144"/>
      <c r="AL115" s="144"/>
      <c r="AM115" s="144"/>
      <c r="AN115" s="144"/>
      <c r="AO115" s="144"/>
      <c r="AP115" s="144"/>
      <c r="AQ115" s="144"/>
      <c r="AR115" s="144"/>
      <c r="AS115" s="144"/>
      <c r="AT115" s="144"/>
      <c r="AU115" s="144"/>
      <c r="AV115" s="144"/>
      <c r="AW115" s="144"/>
      <c r="AX115" s="144"/>
      <c r="AY115" s="144"/>
      <c r="AZ115" s="144"/>
      <c r="BA115" s="144"/>
      <c r="BB115" s="144"/>
      <c r="BC115" s="144"/>
      <c r="BD115" s="144"/>
      <c r="BE115" s="144"/>
      <c r="BF115" s="144"/>
      <c r="BG115" s="144"/>
      <c r="BH115" s="144"/>
    </row>
    <row r="116" spans="1:60" outlineLevel="1" x14ac:dyDescent="0.25">
      <c r="A116" s="172">
        <v>63</v>
      </c>
      <c r="B116" s="173" t="s">
        <v>291</v>
      </c>
      <c r="C116" s="184" t="s">
        <v>292</v>
      </c>
      <c r="D116" s="174" t="s">
        <v>173</v>
      </c>
      <c r="E116" s="175">
        <v>1.27908</v>
      </c>
      <c r="F116" s="176"/>
      <c r="G116" s="177">
        <f>ROUND(E116*F116,2)</f>
        <v>0</v>
      </c>
      <c r="H116" s="176"/>
      <c r="I116" s="177">
        <f>ROUND(E116*H116,2)</f>
        <v>0</v>
      </c>
      <c r="J116" s="176"/>
      <c r="K116" s="177">
        <f>ROUND(E116*J116,2)</f>
        <v>0</v>
      </c>
      <c r="L116" s="177">
        <v>21</v>
      </c>
      <c r="M116" s="177">
        <f>G116*(1+L116/100)</f>
        <v>0</v>
      </c>
      <c r="N116" s="177">
        <v>0</v>
      </c>
      <c r="O116" s="177">
        <f>ROUND(E116*N116,2)</f>
        <v>0</v>
      </c>
      <c r="P116" s="177">
        <v>0</v>
      </c>
      <c r="Q116" s="177">
        <f>ROUND(E116*P116,2)</f>
        <v>0</v>
      </c>
      <c r="R116" s="177"/>
      <c r="S116" s="177" t="s">
        <v>120</v>
      </c>
      <c r="T116" s="178" t="s">
        <v>120</v>
      </c>
      <c r="U116" s="154">
        <v>0.105</v>
      </c>
      <c r="V116" s="154">
        <f>ROUND(E116*U116,2)</f>
        <v>0.13</v>
      </c>
      <c r="W116" s="154"/>
      <c r="X116" s="154" t="s">
        <v>279</v>
      </c>
      <c r="Y116" s="144"/>
      <c r="Z116" s="144"/>
      <c r="AA116" s="144"/>
      <c r="AB116" s="144"/>
      <c r="AC116" s="144"/>
      <c r="AD116" s="144"/>
      <c r="AE116" s="144"/>
      <c r="AF116" s="144"/>
      <c r="AG116" s="144" t="s">
        <v>280</v>
      </c>
      <c r="AH116" s="144"/>
      <c r="AI116" s="144"/>
      <c r="AJ116" s="144"/>
      <c r="AK116" s="144"/>
      <c r="AL116" s="144"/>
      <c r="AM116" s="144"/>
      <c r="AN116" s="144"/>
      <c r="AO116" s="144"/>
      <c r="AP116" s="144"/>
      <c r="AQ116" s="144"/>
      <c r="AR116" s="144"/>
      <c r="AS116" s="144"/>
      <c r="AT116" s="144"/>
      <c r="AU116" s="144"/>
      <c r="AV116" s="144"/>
      <c r="AW116" s="144"/>
      <c r="AX116" s="144"/>
      <c r="AY116" s="144"/>
      <c r="AZ116" s="144"/>
      <c r="BA116" s="144"/>
      <c r="BB116" s="144"/>
      <c r="BC116" s="144"/>
      <c r="BD116" s="144"/>
      <c r="BE116" s="144"/>
      <c r="BF116" s="144"/>
      <c r="BG116" s="144"/>
      <c r="BH116" s="144"/>
    </row>
    <row r="117" spans="1:60" outlineLevel="1" x14ac:dyDescent="0.25">
      <c r="A117" s="172">
        <v>64</v>
      </c>
      <c r="B117" s="173" t="s">
        <v>293</v>
      </c>
      <c r="C117" s="184" t="s">
        <v>294</v>
      </c>
      <c r="D117" s="174" t="s">
        <v>173</v>
      </c>
      <c r="E117" s="175">
        <v>1.27908</v>
      </c>
      <c r="F117" s="176"/>
      <c r="G117" s="177">
        <f>ROUND(E117*F117,2)</f>
        <v>0</v>
      </c>
      <c r="H117" s="176"/>
      <c r="I117" s="177">
        <f>ROUND(E117*H117,2)</f>
        <v>0</v>
      </c>
      <c r="J117" s="176"/>
      <c r="K117" s="177">
        <f>ROUND(E117*J117,2)</f>
        <v>0</v>
      </c>
      <c r="L117" s="177">
        <v>21</v>
      </c>
      <c r="M117" s="177">
        <f>G117*(1+L117/100)</f>
        <v>0</v>
      </c>
      <c r="N117" s="177">
        <v>0</v>
      </c>
      <c r="O117" s="177">
        <f>ROUND(E117*N117,2)</f>
        <v>0</v>
      </c>
      <c r="P117" s="177">
        <v>0</v>
      </c>
      <c r="Q117" s="177">
        <f>ROUND(E117*P117,2)</f>
        <v>0</v>
      </c>
      <c r="R117" s="177"/>
      <c r="S117" s="177" t="s">
        <v>120</v>
      </c>
      <c r="T117" s="178" t="s">
        <v>295</v>
      </c>
      <c r="U117" s="154">
        <v>0</v>
      </c>
      <c r="V117" s="154">
        <f>ROUND(E117*U117,2)</f>
        <v>0</v>
      </c>
      <c r="W117" s="154"/>
      <c r="X117" s="154" t="s">
        <v>279</v>
      </c>
      <c r="Y117" s="144"/>
      <c r="Z117" s="144"/>
      <c r="AA117" s="144"/>
      <c r="AB117" s="144"/>
      <c r="AC117" s="144"/>
      <c r="AD117" s="144"/>
      <c r="AE117" s="144"/>
      <c r="AF117" s="144"/>
      <c r="AG117" s="144" t="s">
        <v>280</v>
      </c>
      <c r="AH117" s="144"/>
      <c r="AI117" s="144"/>
      <c r="AJ117" s="144"/>
      <c r="AK117" s="144"/>
      <c r="AL117" s="144"/>
      <c r="AM117" s="144"/>
      <c r="AN117" s="144"/>
      <c r="AO117" s="144"/>
      <c r="AP117" s="144"/>
      <c r="AQ117" s="144"/>
      <c r="AR117" s="144"/>
      <c r="AS117" s="144"/>
      <c r="AT117" s="144"/>
      <c r="AU117" s="144"/>
      <c r="AV117" s="144"/>
      <c r="AW117" s="144"/>
      <c r="AX117" s="144"/>
      <c r="AY117" s="144"/>
      <c r="AZ117" s="144"/>
      <c r="BA117" s="144"/>
      <c r="BB117" s="144"/>
      <c r="BC117" s="144"/>
      <c r="BD117" s="144"/>
      <c r="BE117" s="144"/>
      <c r="BF117" s="144"/>
      <c r="BG117" s="144"/>
      <c r="BH117" s="144"/>
    </row>
    <row r="118" spans="1:60" x14ac:dyDescent="0.25">
      <c r="A118" s="159" t="s">
        <v>115</v>
      </c>
      <c r="B118" s="160" t="s">
        <v>87</v>
      </c>
      <c r="C118" s="181" t="s">
        <v>26</v>
      </c>
      <c r="D118" s="161"/>
      <c r="E118" s="162"/>
      <c r="F118" s="163"/>
      <c r="G118" s="163">
        <f>SUMIF(AG119:AG126,"&lt;&gt;NOR",G119:G126)</f>
        <v>0</v>
      </c>
      <c r="H118" s="163"/>
      <c r="I118" s="163">
        <f>SUM(I119:I126)</f>
        <v>0</v>
      </c>
      <c r="J118" s="163"/>
      <c r="K118" s="163">
        <f>SUM(K119:K126)</f>
        <v>0</v>
      </c>
      <c r="L118" s="163"/>
      <c r="M118" s="163">
        <f>SUM(M119:M126)</f>
        <v>0</v>
      </c>
      <c r="N118" s="163"/>
      <c r="O118" s="163">
        <f>SUM(O119:O126)</f>
        <v>0</v>
      </c>
      <c r="P118" s="163"/>
      <c r="Q118" s="163">
        <f>SUM(Q119:Q126)</f>
        <v>0</v>
      </c>
      <c r="R118" s="163"/>
      <c r="S118" s="163"/>
      <c r="T118" s="164"/>
      <c r="U118" s="158"/>
      <c r="V118" s="158">
        <f>SUM(V119:V126)</f>
        <v>0</v>
      </c>
      <c r="W118" s="158"/>
      <c r="X118" s="158"/>
      <c r="AG118" t="s">
        <v>116</v>
      </c>
    </row>
    <row r="119" spans="1:60" outlineLevel="1" x14ac:dyDescent="0.25">
      <c r="A119" s="172">
        <v>65</v>
      </c>
      <c r="B119" s="173" t="s">
        <v>296</v>
      </c>
      <c r="C119" s="184" t="s">
        <v>297</v>
      </c>
      <c r="D119" s="174" t="s">
        <v>298</v>
      </c>
      <c r="E119" s="175">
        <v>1</v>
      </c>
      <c r="F119" s="176"/>
      <c r="G119" s="177">
        <f t="shared" ref="G119:G126" si="7">ROUND(E119*F119,2)</f>
        <v>0</v>
      </c>
      <c r="H119" s="176"/>
      <c r="I119" s="177">
        <f t="shared" ref="I119:I126" si="8">ROUND(E119*H119,2)</f>
        <v>0</v>
      </c>
      <c r="J119" s="176"/>
      <c r="K119" s="177">
        <f t="shared" ref="K119:K126" si="9">ROUND(E119*J119,2)</f>
        <v>0</v>
      </c>
      <c r="L119" s="177">
        <v>21</v>
      </c>
      <c r="M119" s="177">
        <f t="shared" ref="M119:M126" si="10">G119*(1+L119/100)</f>
        <v>0</v>
      </c>
      <c r="N119" s="177">
        <v>0</v>
      </c>
      <c r="O119" s="177">
        <f t="shared" ref="O119:O126" si="11">ROUND(E119*N119,2)</f>
        <v>0</v>
      </c>
      <c r="P119" s="177">
        <v>0</v>
      </c>
      <c r="Q119" s="177">
        <f t="shared" ref="Q119:Q126" si="12">ROUND(E119*P119,2)</f>
        <v>0</v>
      </c>
      <c r="R119" s="177"/>
      <c r="S119" s="177" t="s">
        <v>151</v>
      </c>
      <c r="T119" s="178" t="s">
        <v>152</v>
      </c>
      <c r="U119" s="154">
        <v>0</v>
      </c>
      <c r="V119" s="154">
        <f t="shared" ref="V119:V126" si="13">ROUND(E119*U119,2)</f>
        <v>0</v>
      </c>
      <c r="W119" s="154"/>
      <c r="X119" s="154" t="s">
        <v>299</v>
      </c>
      <c r="Y119" s="144"/>
      <c r="Z119" s="144"/>
      <c r="AA119" s="144"/>
      <c r="AB119" s="144"/>
      <c r="AC119" s="144"/>
      <c r="AD119" s="144"/>
      <c r="AE119" s="144"/>
      <c r="AF119" s="144"/>
      <c r="AG119" s="144" t="s">
        <v>300</v>
      </c>
      <c r="AH119" s="144"/>
      <c r="AI119" s="144"/>
      <c r="AJ119" s="144"/>
      <c r="AK119" s="144"/>
      <c r="AL119" s="144"/>
      <c r="AM119" s="144"/>
      <c r="AN119" s="144"/>
      <c r="AO119" s="144"/>
      <c r="AP119" s="144"/>
      <c r="AQ119" s="144"/>
      <c r="AR119" s="144"/>
      <c r="AS119" s="144"/>
      <c r="AT119" s="144"/>
      <c r="AU119" s="144"/>
      <c r="AV119" s="144"/>
      <c r="AW119" s="144"/>
      <c r="AX119" s="144"/>
      <c r="AY119" s="144"/>
      <c r="AZ119" s="144"/>
      <c r="BA119" s="144"/>
      <c r="BB119" s="144"/>
      <c r="BC119" s="144"/>
      <c r="BD119" s="144"/>
      <c r="BE119" s="144"/>
      <c r="BF119" s="144"/>
      <c r="BG119" s="144"/>
      <c r="BH119" s="144"/>
    </row>
    <row r="120" spans="1:60" outlineLevel="1" x14ac:dyDescent="0.25">
      <c r="A120" s="172">
        <v>66</v>
      </c>
      <c r="B120" s="173" t="s">
        <v>301</v>
      </c>
      <c r="C120" s="184" t="s">
        <v>302</v>
      </c>
      <c r="D120" s="174" t="s">
        <v>298</v>
      </c>
      <c r="E120" s="175">
        <v>1</v>
      </c>
      <c r="F120" s="176"/>
      <c r="G120" s="177">
        <f t="shared" si="7"/>
        <v>0</v>
      </c>
      <c r="H120" s="176"/>
      <c r="I120" s="177">
        <f t="shared" si="8"/>
        <v>0</v>
      </c>
      <c r="J120" s="176"/>
      <c r="K120" s="177">
        <f t="shared" si="9"/>
        <v>0</v>
      </c>
      <c r="L120" s="177">
        <v>21</v>
      </c>
      <c r="M120" s="177">
        <f t="shared" si="10"/>
        <v>0</v>
      </c>
      <c r="N120" s="177">
        <v>0</v>
      </c>
      <c r="O120" s="177">
        <f t="shared" si="11"/>
        <v>0</v>
      </c>
      <c r="P120" s="177">
        <v>0</v>
      </c>
      <c r="Q120" s="177">
        <f t="shared" si="12"/>
        <v>0</v>
      </c>
      <c r="R120" s="177"/>
      <c r="S120" s="177" t="s">
        <v>151</v>
      </c>
      <c r="T120" s="178" t="s">
        <v>152</v>
      </c>
      <c r="U120" s="154">
        <v>0</v>
      </c>
      <c r="V120" s="154">
        <f t="shared" si="13"/>
        <v>0</v>
      </c>
      <c r="W120" s="154"/>
      <c r="X120" s="154" t="s">
        <v>299</v>
      </c>
      <c r="Y120" s="144"/>
      <c r="Z120" s="144"/>
      <c r="AA120" s="144"/>
      <c r="AB120" s="144"/>
      <c r="AC120" s="144"/>
      <c r="AD120" s="144"/>
      <c r="AE120" s="144"/>
      <c r="AF120" s="144"/>
      <c r="AG120" s="144" t="s">
        <v>300</v>
      </c>
      <c r="AH120" s="144"/>
      <c r="AI120" s="144"/>
      <c r="AJ120" s="144"/>
      <c r="AK120" s="144"/>
      <c r="AL120" s="144"/>
      <c r="AM120" s="144"/>
      <c r="AN120" s="144"/>
      <c r="AO120" s="144"/>
      <c r="AP120" s="144"/>
      <c r="AQ120" s="144"/>
      <c r="AR120" s="144"/>
      <c r="AS120" s="144"/>
      <c r="AT120" s="144"/>
      <c r="AU120" s="144"/>
      <c r="AV120" s="144"/>
      <c r="AW120" s="144"/>
      <c r="AX120" s="144"/>
      <c r="AY120" s="144"/>
      <c r="AZ120" s="144"/>
      <c r="BA120" s="144"/>
      <c r="BB120" s="144"/>
      <c r="BC120" s="144"/>
      <c r="BD120" s="144"/>
      <c r="BE120" s="144"/>
      <c r="BF120" s="144"/>
      <c r="BG120" s="144"/>
      <c r="BH120" s="144"/>
    </row>
    <row r="121" spans="1:60" outlineLevel="1" x14ac:dyDescent="0.25">
      <c r="A121" s="172">
        <v>67</v>
      </c>
      <c r="B121" s="173" t="s">
        <v>303</v>
      </c>
      <c r="C121" s="184" t="s">
        <v>304</v>
      </c>
      <c r="D121" s="174" t="s">
        <v>298</v>
      </c>
      <c r="E121" s="175">
        <v>1</v>
      </c>
      <c r="F121" s="176"/>
      <c r="G121" s="177">
        <f t="shared" si="7"/>
        <v>0</v>
      </c>
      <c r="H121" s="176"/>
      <c r="I121" s="177">
        <f t="shared" si="8"/>
        <v>0</v>
      </c>
      <c r="J121" s="176"/>
      <c r="K121" s="177">
        <f t="shared" si="9"/>
        <v>0</v>
      </c>
      <c r="L121" s="177">
        <v>21</v>
      </c>
      <c r="M121" s="177">
        <f t="shared" si="10"/>
        <v>0</v>
      </c>
      <c r="N121" s="177">
        <v>0</v>
      </c>
      <c r="O121" s="177">
        <f t="shared" si="11"/>
        <v>0</v>
      </c>
      <c r="P121" s="177">
        <v>0</v>
      </c>
      <c r="Q121" s="177">
        <f t="shared" si="12"/>
        <v>0</v>
      </c>
      <c r="R121" s="177"/>
      <c r="S121" s="177" t="s">
        <v>151</v>
      </c>
      <c r="T121" s="178" t="s">
        <v>152</v>
      </c>
      <c r="U121" s="154">
        <v>0</v>
      </c>
      <c r="V121" s="154">
        <f t="shared" si="13"/>
        <v>0</v>
      </c>
      <c r="W121" s="154"/>
      <c r="X121" s="154" t="s">
        <v>299</v>
      </c>
      <c r="Y121" s="144"/>
      <c r="Z121" s="144"/>
      <c r="AA121" s="144"/>
      <c r="AB121" s="144"/>
      <c r="AC121" s="144"/>
      <c r="AD121" s="144"/>
      <c r="AE121" s="144"/>
      <c r="AF121" s="144"/>
      <c r="AG121" s="144" t="s">
        <v>305</v>
      </c>
      <c r="AH121" s="144"/>
      <c r="AI121" s="144"/>
      <c r="AJ121" s="144"/>
      <c r="AK121" s="144"/>
      <c r="AL121" s="144"/>
      <c r="AM121" s="144"/>
      <c r="AN121" s="144"/>
      <c r="AO121" s="144"/>
      <c r="AP121" s="144"/>
      <c r="AQ121" s="144"/>
      <c r="AR121" s="144"/>
      <c r="AS121" s="144"/>
      <c r="AT121" s="144"/>
      <c r="AU121" s="144"/>
      <c r="AV121" s="144"/>
      <c r="AW121" s="144"/>
      <c r="AX121" s="144"/>
      <c r="AY121" s="144"/>
      <c r="AZ121" s="144"/>
      <c r="BA121" s="144"/>
      <c r="BB121" s="144"/>
      <c r="BC121" s="144"/>
      <c r="BD121" s="144"/>
      <c r="BE121" s="144"/>
      <c r="BF121" s="144"/>
      <c r="BG121" s="144"/>
      <c r="BH121" s="144"/>
    </row>
    <row r="122" spans="1:60" outlineLevel="1" x14ac:dyDescent="0.25">
      <c r="A122" s="172">
        <v>68</v>
      </c>
      <c r="B122" s="173" t="s">
        <v>306</v>
      </c>
      <c r="C122" s="184" t="s">
        <v>307</v>
      </c>
      <c r="D122" s="174" t="s">
        <v>298</v>
      </c>
      <c r="E122" s="175">
        <v>1</v>
      </c>
      <c r="F122" s="176"/>
      <c r="G122" s="177">
        <f t="shared" si="7"/>
        <v>0</v>
      </c>
      <c r="H122" s="176"/>
      <c r="I122" s="177">
        <f t="shared" si="8"/>
        <v>0</v>
      </c>
      <c r="J122" s="176"/>
      <c r="K122" s="177">
        <f t="shared" si="9"/>
        <v>0</v>
      </c>
      <c r="L122" s="177">
        <v>21</v>
      </c>
      <c r="M122" s="177">
        <f t="shared" si="10"/>
        <v>0</v>
      </c>
      <c r="N122" s="177">
        <v>0</v>
      </c>
      <c r="O122" s="177">
        <f t="shared" si="11"/>
        <v>0</v>
      </c>
      <c r="P122" s="177">
        <v>0</v>
      </c>
      <c r="Q122" s="177">
        <f t="shared" si="12"/>
        <v>0</v>
      </c>
      <c r="R122" s="177"/>
      <c r="S122" s="177" t="s">
        <v>151</v>
      </c>
      <c r="T122" s="178" t="s">
        <v>152</v>
      </c>
      <c r="U122" s="154">
        <v>0</v>
      </c>
      <c r="V122" s="154">
        <f t="shared" si="13"/>
        <v>0</v>
      </c>
      <c r="W122" s="154"/>
      <c r="X122" s="154" t="s">
        <v>299</v>
      </c>
      <c r="Y122" s="144"/>
      <c r="Z122" s="144"/>
      <c r="AA122" s="144"/>
      <c r="AB122" s="144"/>
      <c r="AC122" s="144"/>
      <c r="AD122" s="144"/>
      <c r="AE122" s="144"/>
      <c r="AF122" s="144"/>
      <c r="AG122" s="144" t="s">
        <v>300</v>
      </c>
      <c r="AH122" s="144"/>
      <c r="AI122" s="144"/>
      <c r="AJ122" s="144"/>
      <c r="AK122" s="144"/>
      <c r="AL122" s="144"/>
      <c r="AM122" s="144"/>
      <c r="AN122" s="144"/>
      <c r="AO122" s="144"/>
      <c r="AP122" s="144"/>
      <c r="AQ122" s="144"/>
      <c r="AR122" s="144"/>
      <c r="AS122" s="144"/>
      <c r="AT122" s="144"/>
      <c r="AU122" s="144"/>
      <c r="AV122" s="144"/>
      <c r="AW122" s="144"/>
      <c r="AX122" s="144"/>
      <c r="AY122" s="144"/>
      <c r="AZ122" s="144"/>
      <c r="BA122" s="144"/>
      <c r="BB122" s="144"/>
      <c r="BC122" s="144"/>
      <c r="BD122" s="144"/>
      <c r="BE122" s="144"/>
      <c r="BF122" s="144"/>
      <c r="BG122" s="144"/>
      <c r="BH122" s="144"/>
    </row>
    <row r="123" spans="1:60" outlineLevel="1" x14ac:dyDescent="0.25">
      <c r="A123" s="172">
        <v>69</v>
      </c>
      <c r="B123" s="173" t="s">
        <v>308</v>
      </c>
      <c r="C123" s="184" t="s">
        <v>309</v>
      </c>
      <c r="D123" s="174" t="s">
        <v>298</v>
      </c>
      <c r="E123" s="175">
        <v>1</v>
      </c>
      <c r="F123" s="176"/>
      <c r="G123" s="177">
        <f t="shared" si="7"/>
        <v>0</v>
      </c>
      <c r="H123" s="176"/>
      <c r="I123" s="177">
        <f t="shared" si="8"/>
        <v>0</v>
      </c>
      <c r="J123" s="176"/>
      <c r="K123" s="177">
        <f t="shared" si="9"/>
        <v>0</v>
      </c>
      <c r="L123" s="177">
        <v>21</v>
      </c>
      <c r="M123" s="177">
        <f t="shared" si="10"/>
        <v>0</v>
      </c>
      <c r="N123" s="177">
        <v>0</v>
      </c>
      <c r="O123" s="177">
        <f t="shared" si="11"/>
        <v>0</v>
      </c>
      <c r="P123" s="177">
        <v>0</v>
      </c>
      <c r="Q123" s="177">
        <f t="shared" si="12"/>
        <v>0</v>
      </c>
      <c r="R123" s="177"/>
      <c r="S123" s="177" t="s">
        <v>120</v>
      </c>
      <c r="T123" s="178" t="s">
        <v>152</v>
      </c>
      <c r="U123" s="154">
        <v>0</v>
      </c>
      <c r="V123" s="154">
        <f t="shared" si="13"/>
        <v>0</v>
      </c>
      <c r="W123" s="154"/>
      <c r="X123" s="154" t="s">
        <v>299</v>
      </c>
      <c r="Y123" s="144"/>
      <c r="Z123" s="144"/>
      <c r="AA123" s="144"/>
      <c r="AB123" s="144"/>
      <c r="AC123" s="144"/>
      <c r="AD123" s="144"/>
      <c r="AE123" s="144"/>
      <c r="AF123" s="144"/>
      <c r="AG123" s="144" t="s">
        <v>305</v>
      </c>
      <c r="AH123" s="144"/>
      <c r="AI123" s="144"/>
      <c r="AJ123" s="144"/>
      <c r="AK123" s="144"/>
      <c r="AL123" s="144"/>
      <c r="AM123" s="144"/>
      <c r="AN123" s="144"/>
      <c r="AO123" s="144"/>
      <c r="AP123" s="144"/>
      <c r="AQ123" s="144"/>
      <c r="AR123" s="144"/>
      <c r="AS123" s="144"/>
      <c r="AT123" s="144"/>
      <c r="AU123" s="144"/>
      <c r="AV123" s="144"/>
      <c r="AW123" s="144"/>
      <c r="AX123" s="144"/>
      <c r="AY123" s="144"/>
      <c r="AZ123" s="144"/>
      <c r="BA123" s="144"/>
      <c r="BB123" s="144"/>
      <c r="BC123" s="144"/>
      <c r="BD123" s="144"/>
      <c r="BE123" s="144"/>
      <c r="BF123" s="144"/>
      <c r="BG123" s="144"/>
      <c r="BH123" s="144"/>
    </row>
    <row r="124" spans="1:60" outlineLevel="1" x14ac:dyDescent="0.25">
      <c r="A124" s="172">
        <v>70</v>
      </c>
      <c r="B124" s="173" t="s">
        <v>310</v>
      </c>
      <c r="C124" s="184" t="s">
        <v>311</v>
      </c>
      <c r="D124" s="174" t="s">
        <v>298</v>
      </c>
      <c r="E124" s="175">
        <v>1</v>
      </c>
      <c r="F124" s="176"/>
      <c r="G124" s="177">
        <f t="shared" si="7"/>
        <v>0</v>
      </c>
      <c r="H124" s="176"/>
      <c r="I124" s="177">
        <f t="shared" si="8"/>
        <v>0</v>
      </c>
      <c r="J124" s="176"/>
      <c r="K124" s="177">
        <f t="shared" si="9"/>
        <v>0</v>
      </c>
      <c r="L124" s="177">
        <v>21</v>
      </c>
      <c r="M124" s="177">
        <f t="shared" si="10"/>
        <v>0</v>
      </c>
      <c r="N124" s="177">
        <v>0</v>
      </c>
      <c r="O124" s="177">
        <f t="shared" si="11"/>
        <v>0</v>
      </c>
      <c r="P124" s="177">
        <v>0</v>
      </c>
      <c r="Q124" s="177">
        <f t="shared" si="12"/>
        <v>0</v>
      </c>
      <c r="R124" s="177"/>
      <c r="S124" s="177" t="s">
        <v>151</v>
      </c>
      <c r="T124" s="178" t="s">
        <v>152</v>
      </c>
      <c r="U124" s="154">
        <v>0</v>
      </c>
      <c r="V124" s="154">
        <f t="shared" si="13"/>
        <v>0</v>
      </c>
      <c r="W124" s="154"/>
      <c r="X124" s="154" t="s">
        <v>299</v>
      </c>
      <c r="Y124" s="144"/>
      <c r="Z124" s="144"/>
      <c r="AA124" s="144"/>
      <c r="AB124" s="144"/>
      <c r="AC124" s="144"/>
      <c r="AD124" s="144"/>
      <c r="AE124" s="144"/>
      <c r="AF124" s="144"/>
      <c r="AG124" s="144" t="s">
        <v>305</v>
      </c>
      <c r="AH124" s="144"/>
      <c r="AI124" s="144"/>
      <c r="AJ124" s="144"/>
      <c r="AK124" s="144"/>
      <c r="AL124" s="144"/>
      <c r="AM124" s="144"/>
      <c r="AN124" s="144"/>
      <c r="AO124" s="144"/>
      <c r="AP124" s="144"/>
      <c r="AQ124" s="144"/>
      <c r="AR124" s="144"/>
      <c r="AS124" s="144"/>
      <c r="AT124" s="144"/>
      <c r="AU124" s="144"/>
      <c r="AV124" s="144"/>
      <c r="AW124" s="144"/>
      <c r="AX124" s="144"/>
      <c r="AY124" s="144"/>
      <c r="AZ124" s="144"/>
      <c r="BA124" s="144"/>
      <c r="BB124" s="144"/>
      <c r="BC124" s="144"/>
      <c r="BD124" s="144"/>
      <c r="BE124" s="144"/>
      <c r="BF124" s="144"/>
      <c r="BG124" s="144"/>
      <c r="BH124" s="144"/>
    </row>
    <row r="125" spans="1:60" outlineLevel="1" x14ac:dyDescent="0.25">
      <c r="A125" s="172">
        <v>71</v>
      </c>
      <c r="B125" s="173" t="s">
        <v>312</v>
      </c>
      <c r="C125" s="184" t="s">
        <v>313</v>
      </c>
      <c r="D125" s="174" t="s">
        <v>298</v>
      </c>
      <c r="E125" s="175">
        <v>1</v>
      </c>
      <c r="F125" s="176"/>
      <c r="G125" s="177">
        <f t="shared" si="7"/>
        <v>0</v>
      </c>
      <c r="H125" s="176"/>
      <c r="I125" s="177">
        <f t="shared" si="8"/>
        <v>0</v>
      </c>
      <c r="J125" s="176"/>
      <c r="K125" s="177">
        <f t="shared" si="9"/>
        <v>0</v>
      </c>
      <c r="L125" s="177">
        <v>21</v>
      </c>
      <c r="M125" s="177">
        <f t="shared" si="10"/>
        <v>0</v>
      </c>
      <c r="N125" s="177">
        <v>0</v>
      </c>
      <c r="O125" s="177">
        <f t="shared" si="11"/>
        <v>0</v>
      </c>
      <c r="P125" s="177">
        <v>0</v>
      </c>
      <c r="Q125" s="177">
        <f t="shared" si="12"/>
        <v>0</v>
      </c>
      <c r="R125" s="177"/>
      <c r="S125" s="177" t="s">
        <v>151</v>
      </c>
      <c r="T125" s="178" t="s">
        <v>152</v>
      </c>
      <c r="U125" s="154">
        <v>0</v>
      </c>
      <c r="V125" s="154">
        <f t="shared" si="13"/>
        <v>0</v>
      </c>
      <c r="W125" s="154"/>
      <c r="X125" s="154" t="s">
        <v>299</v>
      </c>
      <c r="Y125" s="144"/>
      <c r="Z125" s="144"/>
      <c r="AA125" s="144"/>
      <c r="AB125" s="144"/>
      <c r="AC125" s="144"/>
      <c r="AD125" s="144"/>
      <c r="AE125" s="144"/>
      <c r="AF125" s="144"/>
      <c r="AG125" s="144" t="s">
        <v>305</v>
      </c>
      <c r="AH125" s="144"/>
      <c r="AI125" s="144"/>
      <c r="AJ125" s="144"/>
      <c r="AK125" s="144"/>
      <c r="AL125" s="144"/>
      <c r="AM125" s="144"/>
      <c r="AN125" s="144"/>
      <c r="AO125" s="144"/>
      <c r="AP125" s="144"/>
      <c r="AQ125" s="144"/>
      <c r="AR125" s="144"/>
      <c r="AS125" s="144"/>
      <c r="AT125" s="144"/>
      <c r="AU125" s="144"/>
      <c r="AV125" s="144"/>
      <c r="AW125" s="144"/>
      <c r="AX125" s="144"/>
      <c r="AY125" s="144"/>
      <c r="AZ125" s="144"/>
      <c r="BA125" s="144"/>
      <c r="BB125" s="144"/>
      <c r="BC125" s="144"/>
      <c r="BD125" s="144"/>
      <c r="BE125" s="144"/>
      <c r="BF125" s="144"/>
      <c r="BG125" s="144"/>
      <c r="BH125" s="144"/>
    </row>
    <row r="126" spans="1:60" outlineLevel="1" x14ac:dyDescent="0.25">
      <c r="A126" s="165">
        <v>72</v>
      </c>
      <c r="B126" s="166" t="s">
        <v>314</v>
      </c>
      <c r="C126" s="182" t="s">
        <v>315</v>
      </c>
      <c r="D126" s="167" t="s">
        <v>298</v>
      </c>
      <c r="E126" s="168">
        <v>1</v>
      </c>
      <c r="F126" s="169"/>
      <c r="G126" s="170">
        <f t="shared" si="7"/>
        <v>0</v>
      </c>
      <c r="H126" s="169"/>
      <c r="I126" s="170">
        <f t="shared" si="8"/>
        <v>0</v>
      </c>
      <c r="J126" s="169"/>
      <c r="K126" s="170">
        <f t="shared" si="9"/>
        <v>0</v>
      </c>
      <c r="L126" s="170">
        <v>21</v>
      </c>
      <c r="M126" s="170">
        <f t="shared" si="10"/>
        <v>0</v>
      </c>
      <c r="N126" s="170">
        <v>0</v>
      </c>
      <c r="O126" s="170">
        <f t="shared" si="11"/>
        <v>0</v>
      </c>
      <c r="P126" s="170">
        <v>0</v>
      </c>
      <c r="Q126" s="170">
        <f t="shared" si="12"/>
        <v>0</v>
      </c>
      <c r="R126" s="170"/>
      <c r="S126" s="170" t="s">
        <v>151</v>
      </c>
      <c r="T126" s="171" t="s">
        <v>152</v>
      </c>
      <c r="U126" s="154">
        <v>0</v>
      </c>
      <c r="V126" s="154">
        <f t="shared" si="13"/>
        <v>0</v>
      </c>
      <c r="W126" s="154"/>
      <c r="X126" s="154" t="s">
        <v>299</v>
      </c>
      <c r="Y126" s="144"/>
      <c r="Z126" s="144"/>
      <c r="AA126" s="144"/>
      <c r="AB126" s="144"/>
      <c r="AC126" s="144"/>
      <c r="AD126" s="144"/>
      <c r="AE126" s="144"/>
      <c r="AF126" s="144"/>
      <c r="AG126" s="144" t="s">
        <v>300</v>
      </c>
      <c r="AH126" s="144"/>
      <c r="AI126" s="144"/>
      <c r="AJ126" s="144"/>
      <c r="AK126" s="144"/>
      <c r="AL126" s="144"/>
      <c r="AM126" s="144"/>
      <c r="AN126" s="144"/>
      <c r="AO126" s="144"/>
      <c r="AP126" s="144"/>
      <c r="AQ126" s="144"/>
      <c r="AR126" s="144"/>
      <c r="AS126" s="144"/>
      <c r="AT126" s="144"/>
      <c r="AU126" s="144"/>
      <c r="AV126" s="144"/>
      <c r="AW126" s="144"/>
      <c r="AX126" s="144"/>
      <c r="AY126" s="144"/>
      <c r="AZ126" s="144"/>
      <c r="BA126" s="144"/>
      <c r="BB126" s="144"/>
      <c r="BC126" s="144"/>
      <c r="BD126" s="144"/>
      <c r="BE126" s="144"/>
      <c r="BF126" s="144"/>
      <c r="BG126" s="144"/>
      <c r="BH126" s="144"/>
    </row>
    <row r="127" spans="1:60" x14ac:dyDescent="0.25">
      <c r="A127" s="3"/>
      <c r="B127" s="4"/>
      <c r="C127" s="186"/>
      <c r="D127" s="6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AE127">
        <v>15</v>
      </c>
      <c r="AF127">
        <v>21</v>
      </c>
      <c r="AG127" t="s">
        <v>102</v>
      </c>
    </row>
    <row r="128" spans="1:60" x14ac:dyDescent="0.25">
      <c r="A128" s="147"/>
      <c r="B128" s="148" t="s">
        <v>28</v>
      </c>
      <c r="C128" s="187"/>
      <c r="D128" s="149"/>
      <c r="E128" s="150"/>
      <c r="F128" s="150"/>
      <c r="G128" s="180">
        <f>G8+G26+G28+G33+G40+G42+G44+G52+G57+G74+G83+G94+G100+G104+G109+G118</f>
        <v>0</v>
      </c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AE128">
        <f>SUMIF(L7:L126,AE127,G7:G126)</f>
        <v>0</v>
      </c>
      <c r="AF128">
        <f>SUMIF(L7:L126,AF127,G7:G126)</f>
        <v>0</v>
      </c>
      <c r="AG128" t="s">
        <v>316</v>
      </c>
    </row>
    <row r="129" spans="3:33" x14ac:dyDescent="0.25">
      <c r="C129" s="188"/>
      <c r="D129" s="10"/>
      <c r="AG129" t="s">
        <v>317</v>
      </c>
    </row>
    <row r="130" spans="3:33" x14ac:dyDescent="0.25">
      <c r="D130" s="10"/>
    </row>
    <row r="131" spans="3:33" x14ac:dyDescent="0.25">
      <c r="D131" s="10"/>
    </row>
    <row r="132" spans="3:33" x14ac:dyDescent="0.25">
      <c r="D132" s="10"/>
    </row>
    <row r="133" spans="3:33" x14ac:dyDescent="0.25">
      <c r="D133" s="10"/>
    </row>
    <row r="134" spans="3:33" x14ac:dyDescent="0.25">
      <c r="D134" s="10"/>
    </row>
    <row r="135" spans="3:33" x14ac:dyDescent="0.25">
      <c r="D135" s="10"/>
    </row>
    <row r="136" spans="3:33" x14ac:dyDescent="0.25">
      <c r="D136" s="10"/>
    </row>
    <row r="137" spans="3:33" x14ac:dyDescent="0.25">
      <c r="D137" s="10"/>
    </row>
    <row r="138" spans="3:33" x14ac:dyDescent="0.25">
      <c r="D138" s="10"/>
    </row>
    <row r="139" spans="3:33" x14ac:dyDescent="0.25">
      <c r="D139" s="10"/>
    </row>
    <row r="140" spans="3:33" x14ac:dyDescent="0.25">
      <c r="D140" s="10"/>
    </row>
    <row r="141" spans="3:33" x14ac:dyDescent="0.25">
      <c r="D141" s="10"/>
    </row>
    <row r="142" spans="3:33" x14ac:dyDescent="0.25">
      <c r="D142" s="10"/>
    </row>
    <row r="143" spans="3:33" x14ac:dyDescent="0.25">
      <c r="D143" s="10"/>
    </row>
    <row r="144" spans="3:33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password="E99B" sheet="1"/>
  <mergeCells count="5">
    <mergeCell ref="A1:G1"/>
    <mergeCell ref="C2:G2"/>
    <mergeCell ref="C3:G3"/>
    <mergeCell ref="C4:G4"/>
    <mergeCell ref="C113:G11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0001 5541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'0001 5541 Pol'!Názvy_tisku</vt:lpstr>
      <vt:lpstr>oadresa</vt:lpstr>
      <vt:lpstr>Stavba!Objednatel</vt:lpstr>
      <vt:lpstr>Stavba!Objekt</vt:lpstr>
      <vt:lpstr>'0001 5541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Spiller</dc:creator>
  <cp:lastModifiedBy>Richard Trávníček</cp:lastModifiedBy>
  <cp:lastPrinted>2019-03-19T12:27:02Z</cp:lastPrinted>
  <dcterms:created xsi:type="dcterms:W3CDTF">2009-04-08T07:15:50Z</dcterms:created>
  <dcterms:modified xsi:type="dcterms:W3CDTF">2021-01-15T14:07:04Z</dcterms:modified>
</cp:coreProperties>
</file>